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5.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style10.xml" ContentType="application/vnd.ms-office.chartstyle+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checkCompatibility="1"/>
  <mc:AlternateContent xmlns:mc="http://schemas.openxmlformats.org/markup-compatibility/2006">
    <mc:Choice Requires="x15">
      <x15ac:absPath xmlns:x15ac="http://schemas.microsoft.com/office/spreadsheetml/2010/11/ac" url="C:\Users\ogoedhar\OneDrive - Boy Scouts of America\Documents\Growth Workbook\"/>
    </mc:Choice>
  </mc:AlternateContent>
  <xr:revisionPtr revIDLastSave="0" documentId="13_ncr:1_{567BEE35-51DA-477F-BEB8-EC3188A3205F}" xr6:coauthVersionLast="47" xr6:coauthVersionMax="47" xr10:uidLastSave="{00000000-0000-0000-0000-000000000000}"/>
  <bookViews>
    <workbookView xWindow="-120" yWindow="-120" windowWidth="25440" windowHeight="15390" tabRatio="735" activeTab="1" xr2:uid="{00000000-000D-0000-FFFF-FFFF00000000}"/>
  </bookViews>
  <sheets>
    <sheet name="Planning Steps" sheetId="23" r:id="rId1"/>
    <sheet name="Setup &amp; Instructions" sheetId="3" r:id="rId2"/>
    <sheet name="Zone 1" sheetId="1" r:id="rId3"/>
    <sheet name="Zone 2" sheetId="10" r:id="rId4"/>
    <sheet name="Zone 3" sheetId="11" r:id="rId5"/>
    <sheet name="Zone 4" sheetId="12" r:id="rId6"/>
    <sheet name="Zone 5" sheetId="13" r:id="rId7"/>
    <sheet name="Zone 6" sheetId="14" r:id="rId8"/>
    <sheet name="Zone 7" sheetId="15" r:id="rId9"/>
    <sheet name="Zone 8" sheetId="16" r:id="rId10"/>
    <sheet name="Zone 9" sheetId="17" r:id="rId11"/>
    <sheet name="Zone 10" sheetId="18" r:id="rId12"/>
    <sheet name="Zone 11" sheetId="19" r:id="rId13"/>
    <sheet name="Zone 12" sheetId="20" r:id="rId14"/>
    <sheet name="District Totals" sheetId="7" r:id="rId15"/>
    <sheet name="Monthly Membership Projection" sheetId="25" r:id="rId16"/>
    <sheet name="Monthly Unit Projection" sheetId="24" r:id="rId17"/>
    <sheet name="Renewal Rate - Low Point" sheetId="32" r:id="rId18"/>
    <sheet name="New Units" sheetId="21" r:id="rId19"/>
    <sheet name="Trend Planning Charts" sheetId="27" r:id="rId20"/>
    <sheet name="Other factors" sheetId="31" r:id="rId21"/>
    <sheet name="Sheet7" sheetId="28" state="hidden" r:id="rId22"/>
  </sheets>
  <definedNames>
    <definedName name="DistrictName">'Setup &amp; Instructions'!$C$20</definedName>
    <definedName name="_xlnm.Print_Area" localSheetId="15">'Monthly Membership Projection'!$A$3:$M$96</definedName>
    <definedName name="_xlnm.Print_Area" localSheetId="16">'Monthly Unit Projection'!$A$3:$M$78</definedName>
    <definedName name="_xlnm.Print_Area" localSheetId="17">'Renewal Rate - Low Point'!$A$1:$U$52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20" l="1"/>
  <c r="A4" i="19"/>
  <c r="A4" i="18"/>
  <c r="A4" i="17"/>
  <c r="A4" i="16"/>
  <c r="A4" i="15"/>
  <c r="A4" i="14"/>
  <c r="A4" i="13"/>
  <c r="A4" i="12"/>
  <c r="A4" i="11"/>
  <c r="A4" i="10"/>
  <c r="B6" i="27" l="1"/>
  <c r="B8" i="27"/>
  <c r="B13" i="27"/>
  <c r="B15" i="27"/>
  <c r="B20" i="27"/>
  <c r="B22" i="27"/>
  <c r="Q4" i="20"/>
  <c r="Q4" i="19"/>
  <c r="Q4" i="18"/>
  <c r="Q4" i="17"/>
  <c r="Q4" i="16"/>
  <c r="Q4" i="15"/>
  <c r="Q4" i="14"/>
  <c r="Q4" i="13"/>
  <c r="Q4" i="12"/>
  <c r="Q4" i="11"/>
  <c r="Q18" i="10"/>
  <c r="Q11" i="10"/>
  <c r="Q4" i="10"/>
  <c r="Q25" i="1"/>
  <c r="Q18" i="1"/>
  <c r="Q11" i="1"/>
  <c r="D22" i="27"/>
  <c r="D20" i="27"/>
  <c r="D15" i="27"/>
  <c r="D13" i="27"/>
  <c r="D8" i="27"/>
  <c r="D6" i="27"/>
  <c r="L68" i="24" l="1"/>
  <c r="K68" i="24"/>
  <c r="J68" i="24"/>
  <c r="I68" i="24"/>
  <c r="R4" i="10" l="1"/>
  <c r="S4" i="10"/>
  <c r="R11" i="10"/>
  <c r="S11" i="10"/>
  <c r="R18" i="10"/>
  <c r="S18" i="10"/>
  <c r="R3" i="27" l="1"/>
  <c r="H3" i="27"/>
  <c r="C22" i="27"/>
  <c r="C20" i="27"/>
  <c r="E23" i="27"/>
  <c r="E21" i="27"/>
  <c r="E19" i="27"/>
  <c r="C15" i="27"/>
  <c r="C13" i="27"/>
  <c r="E16" i="27"/>
  <c r="E14" i="27"/>
  <c r="E12" i="27"/>
  <c r="C8" i="27"/>
  <c r="C6" i="27"/>
  <c r="E9" i="27"/>
  <c r="E7" i="27"/>
  <c r="E5" i="27"/>
  <c r="E6" i="32" l="1"/>
  <c r="E7" i="32"/>
  <c r="T45" i="32" l="1"/>
  <c r="T44" i="32"/>
  <c r="T43" i="32"/>
  <c r="T42" i="32"/>
  <c r="T41" i="32"/>
  <c r="T40" i="32"/>
  <c r="T39" i="32"/>
  <c r="T38" i="32"/>
  <c r="T37" i="32"/>
  <c r="T36" i="32"/>
  <c r="T35" i="32"/>
  <c r="T34" i="32"/>
  <c r="T33" i="32"/>
  <c r="T32" i="32"/>
  <c r="T31" i="32"/>
  <c r="T30" i="32"/>
  <c r="T29" i="32"/>
  <c r="T28" i="32"/>
  <c r="T27" i="32"/>
  <c r="T26" i="32"/>
  <c r="T25" i="32"/>
  <c r="T24" i="32"/>
  <c r="T23" i="32"/>
  <c r="T22" i="32"/>
  <c r="T21" i="32"/>
  <c r="T20" i="32"/>
  <c r="T19" i="32"/>
  <c r="T18" i="32"/>
  <c r="T17" i="32"/>
  <c r="T16" i="32"/>
  <c r="T15" i="32"/>
  <c r="T14" i="32"/>
  <c r="T13" i="32"/>
  <c r="T12" i="32"/>
  <c r="T11" i="32"/>
  <c r="T10" i="32"/>
  <c r="T9" i="32"/>
  <c r="T8" i="32"/>
  <c r="T7" i="32"/>
  <c r="T6" i="32"/>
  <c r="O45" i="32"/>
  <c r="O44" i="32"/>
  <c r="O43" i="32"/>
  <c r="O42" i="32"/>
  <c r="O41" i="32"/>
  <c r="O40" i="32"/>
  <c r="O39" i="32"/>
  <c r="O38" i="32"/>
  <c r="O37" i="32"/>
  <c r="O36" i="32"/>
  <c r="O35" i="32"/>
  <c r="O34" i="32"/>
  <c r="O33" i="32"/>
  <c r="O32" i="32"/>
  <c r="O31" i="32"/>
  <c r="O30" i="32"/>
  <c r="O29" i="32"/>
  <c r="O28" i="32"/>
  <c r="O27" i="32"/>
  <c r="O26" i="32"/>
  <c r="O25" i="32"/>
  <c r="O24" i="32"/>
  <c r="O23" i="32"/>
  <c r="O22" i="32"/>
  <c r="O21" i="32"/>
  <c r="O20" i="32"/>
  <c r="O19" i="32"/>
  <c r="O18" i="32"/>
  <c r="O17" i="32"/>
  <c r="O16" i="32"/>
  <c r="O15" i="32"/>
  <c r="O14" i="32"/>
  <c r="O13" i="32"/>
  <c r="O12" i="32"/>
  <c r="O11" i="32"/>
  <c r="O10" i="32"/>
  <c r="O9" i="32"/>
  <c r="O8" i="32"/>
  <c r="O7" i="32"/>
  <c r="O6" i="32"/>
  <c r="J45" i="32"/>
  <c r="J44" i="32"/>
  <c r="J43" i="32"/>
  <c r="J42" i="32"/>
  <c r="J41" i="32"/>
  <c r="J40" i="32"/>
  <c r="J39" i="32"/>
  <c r="J38" i="32"/>
  <c r="J37" i="32"/>
  <c r="J36" i="32"/>
  <c r="J35" i="32"/>
  <c r="J34" i="32"/>
  <c r="J33" i="32"/>
  <c r="J32" i="32"/>
  <c r="J31" i="32"/>
  <c r="J30" i="32"/>
  <c r="J29" i="32"/>
  <c r="J28" i="32"/>
  <c r="J27" i="32"/>
  <c r="J26" i="32"/>
  <c r="J25" i="32"/>
  <c r="J24" i="32"/>
  <c r="J23" i="32"/>
  <c r="J22" i="32"/>
  <c r="J21" i="32"/>
  <c r="J20" i="32"/>
  <c r="J19" i="32"/>
  <c r="J18" i="32"/>
  <c r="J17" i="32"/>
  <c r="J16" i="32"/>
  <c r="J15" i="32"/>
  <c r="J14" i="32"/>
  <c r="J13" i="32"/>
  <c r="J12" i="32"/>
  <c r="J11" i="32"/>
  <c r="J10" i="32"/>
  <c r="J9" i="32"/>
  <c r="J8" i="32"/>
  <c r="J7" i="32"/>
  <c r="J6" i="32"/>
  <c r="E45" i="32"/>
  <c r="E44" i="32"/>
  <c r="E43" i="32"/>
  <c r="E42" i="32"/>
  <c r="E41" i="32"/>
  <c r="E40" i="32"/>
  <c r="E39" i="32"/>
  <c r="E38" i="32"/>
  <c r="E37" i="32"/>
  <c r="E36" i="32"/>
  <c r="E35" i="32"/>
  <c r="E34" i="32"/>
  <c r="E33" i="32"/>
  <c r="E32" i="32"/>
  <c r="E31" i="32"/>
  <c r="E30" i="32"/>
  <c r="E29" i="32"/>
  <c r="E28" i="32"/>
  <c r="E27" i="32"/>
  <c r="E26" i="32"/>
  <c r="E25" i="32"/>
  <c r="E24" i="32"/>
  <c r="E23" i="32"/>
  <c r="E22" i="32"/>
  <c r="E21" i="32"/>
  <c r="E20" i="32"/>
  <c r="E19" i="32"/>
  <c r="E18" i="32"/>
  <c r="E17" i="32"/>
  <c r="E16" i="32"/>
  <c r="E15" i="32"/>
  <c r="E14" i="32"/>
  <c r="E13" i="32"/>
  <c r="E12" i="32"/>
  <c r="E11" i="32"/>
  <c r="E10" i="32"/>
  <c r="E8" i="32"/>
  <c r="E9" i="32"/>
  <c r="D48" i="32"/>
  <c r="T1" i="32"/>
  <c r="I1" i="32"/>
  <c r="S48" i="32"/>
  <c r="T49" i="32" s="1"/>
  <c r="R48" i="32"/>
  <c r="N48" i="32"/>
  <c r="M48" i="32"/>
  <c r="I48" i="32"/>
  <c r="J49" i="32" s="1"/>
  <c r="H48" i="32"/>
  <c r="C48" i="32"/>
  <c r="J48" i="32" l="1"/>
  <c r="O48" i="32"/>
  <c r="E48" i="32"/>
  <c r="E49" i="32"/>
  <c r="T48" i="32"/>
  <c r="E51" i="32"/>
  <c r="O49" i="32"/>
  <c r="T51" i="32" l="1"/>
  <c r="B10" i="24"/>
  <c r="C10" i="24"/>
  <c r="D10" i="24"/>
  <c r="E10" i="24"/>
  <c r="L83" i="25"/>
  <c r="K83" i="25"/>
  <c r="J83" i="25"/>
  <c r="I83" i="25"/>
  <c r="E10" i="25"/>
  <c r="D10" i="25"/>
  <c r="C10" i="25"/>
  <c r="B10" i="25"/>
  <c r="M15" i="25" l="1"/>
  <c r="M14" i="25"/>
  <c r="M30" i="25"/>
  <c r="M45" i="25"/>
  <c r="M62" i="25"/>
  <c r="M77" i="25"/>
  <c r="M92" i="25"/>
  <c r="F92" i="25"/>
  <c r="F77" i="25"/>
  <c r="F62" i="25"/>
  <c r="F45" i="25"/>
  <c r="F30" i="25"/>
  <c r="F15" i="25"/>
  <c r="D15" i="3"/>
  <c r="D29" i="3"/>
  <c r="S7" i="10" s="1"/>
  <c r="M49" i="1"/>
  <c r="M48" i="1"/>
  <c r="M47" i="1"/>
  <c r="M46" i="1"/>
  <c r="M45" i="1"/>
  <c r="M44" i="1"/>
  <c r="M43" i="1"/>
  <c r="M42" i="1"/>
  <c r="M41" i="1"/>
  <c r="M40" i="1"/>
  <c r="M39" i="1"/>
  <c r="M38" i="1"/>
  <c r="M37" i="1"/>
  <c r="M36" i="1"/>
  <c r="M35" i="1"/>
  <c r="M34" i="1"/>
  <c r="M33" i="1"/>
  <c r="M32" i="1"/>
  <c r="M31" i="1"/>
  <c r="M30" i="1"/>
  <c r="M29" i="1"/>
  <c r="M28" i="1"/>
  <c r="M27" i="1"/>
  <c r="M26" i="1"/>
  <c r="M43" i="10"/>
  <c r="M42" i="10"/>
  <c r="M41" i="10"/>
  <c r="M40" i="10"/>
  <c r="M39" i="10"/>
  <c r="M38" i="10"/>
  <c r="M37" i="10"/>
  <c r="M36" i="10"/>
  <c r="M35" i="10"/>
  <c r="M34" i="10"/>
  <c r="M33" i="10"/>
  <c r="M32" i="10"/>
  <c r="M31" i="10"/>
  <c r="M30" i="10"/>
  <c r="M29" i="10"/>
  <c r="M28" i="10"/>
  <c r="M27" i="10"/>
  <c r="M26" i="10"/>
  <c r="M25" i="10"/>
  <c r="M24" i="10"/>
  <c r="M23" i="10"/>
  <c r="M22" i="10"/>
  <c r="M21" i="10"/>
  <c r="M20" i="10"/>
  <c r="M19" i="10"/>
  <c r="M43" i="11"/>
  <c r="M42" i="11"/>
  <c r="M41" i="11"/>
  <c r="M40" i="11"/>
  <c r="M39" i="11"/>
  <c r="M38" i="11"/>
  <c r="M37" i="11"/>
  <c r="M36" i="11"/>
  <c r="M35" i="11"/>
  <c r="M34" i="11"/>
  <c r="M33" i="11"/>
  <c r="M32" i="11"/>
  <c r="M31" i="11"/>
  <c r="M30" i="11"/>
  <c r="M29" i="11"/>
  <c r="M28" i="11"/>
  <c r="M27" i="11"/>
  <c r="M26" i="11"/>
  <c r="M25" i="11"/>
  <c r="M24" i="11"/>
  <c r="M23" i="11"/>
  <c r="M22" i="11"/>
  <c r="M21" i="11"/>
  <c r="M20" i="11"/>
  <c r="M19" i="11"/>
  <c r="M43" i="12"/>
  <c r="M42" i="12"/>
  <c r="M41" i="12"/>
  <c r="M40" i="12"/>
  <c r="M39" i="12"/>
  <c r="M38" i="12"/>
  <c r="M37" i="12"/>
  <c r="M36" i="12"/>
  <c r="M35" i="12"/>
  <c r="M34" i="12"/>
  <c r="M33" i="12"/>
  <c r="M32" i="12"/>
  <c r="M31" i="12"/>
  <c r="M30" i="12"/>
  <c r="M29" i="12"/>
  <c r="M28" i="12"/>
  <c r="M27" i="12"/>
  <c r="M26" i="12"/>
  <c r="M25" i="12"/>
  <c r="M24" i="12"/>
  <c r="M23" i="12"/>
  <c r="M22" i="12"/>
  <c r="M21" i="12"/>
  <c r="M20" i="12"/>
  <c r="M19" i="12"/>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43" i="14"/>
  <c r="M42" i="14"/>
  <c r="M41" i="14"/>
  <c r="M40" i="14"/>
  <c r="M39" i="14"/>
  <c r="M38" i="14"/>
  <c r="M37" i="14"/>
  <c r="M36" i="14"/>
  <c r="M35" i="14"/>
  <c r="M34" i="14"/>
  <c r="M33" i="14"/>
  <c r="M32" i="14"/>
  <c r="M31" i="14"/>
  <c r="M30" i="14"/>
  <c r="M29" i="14"/>
  <c r="M28" i="14"/>
  <c r="M27" i="14"/>
  <c r="M26" i="14"/>
  <c r="M25" i="14"/>
  <c r="M24" i="14"/>
  <c r="M23" i="14"/>
  <c r="M22" i="14"/>
  <c r="M21" i="14"/>
  <c r="M20" i="14"/>
  <c r="M19" i="14"/>
  <c r="M43" i="15"/>
  <c r="M42" i="15"/>
  <c r="M41" i="15"/>
  <c r="M40" i="15"/>
  <c r="M39" i="15"/>
  <c r="M38" i="15"/>
  <c r="M37" i="15"/>
  <c r="M36" i="15"/>
  <c r="M35" i="15"/>
  <c r="M34" i="15"/>
  <c r="M33" i="15"/>
  <c r="M32" i="15"/>
  <c r="M31" i="15"/>
  <c r="M30" i="15"/>
  <c r="M29" i="15"/>
  <c r="M28" i="15"/>
  <c r="M27" i="15"/>
  <c r="M26" i="15"/>
  <c r="M25" i="15"/>
  <c r="M24" i="15"/>
  <c r="M23" i="15"/>
  <c r="M22" i="15"/>
  <c r="M21" i="15"/>
  <c r="M20" i="15"/>
  <c r="M19" i="15"/>
  <c r="M43" i="16"/>
  <c r="M42" i="16"/>
  <c r="M41" i="16"/>
  <c r="M40" i="16"/>
  <c r="M39" i="16"/>
  <c r="M38" i="16"/>
  <c r="M37" i="16"/>
  <c r="M36" i="16"/>
  <c r="M35" i="16"/>
  <c r="M34" i="16"/>
  <c r="M33" i="16"/>
  <c r="M32" i="16"/>
  <c r="M31" i="16"/>
  <c r="M30" i="16"/>
  <c r="M29" i="16"/>
  <c r="M28" i="16"/>
  <c r="M27" i="16"/>
  <c r="M26" i="16"/>
  <c r="M25" i="16"/>
  <c r="M24" i="16"/>
  <c r="M23" i="16"/>
  <c r="M22" i="16"/>
  <c r="M21" i="16"/>
  <c r="M20" i="16"/>
  <c r="M19" i="16"/>
  <c r="M43" i="17"/>
  <c r="M42" i="17"/>
  <c r="M41" i="17"/>
  <c r="M40" i="17"/>
  <c r="M39" i="17"/>
  <c r="M38" i="17"/>
  <c r="M37" i="17"/>
  <c r="M36" i="17"/>
  <c r="M35" i="17"/>
  <c r="M34" i="17"/>
  <c r="M33" i="17"/>
  <c r="M32" i="17"/>
  <c r="M31" i="17"/>
  <c r="M30" i="17"/>
  <c r="M29" i="17"/>
  <c r="M28" i="17"/>
  <c r="M27" i="17"/>
  <c r="M26" i="17"/>
  <c r="M25" i="17"/>
  <c r="M24" i="17"/>
  <c r="M23" i="17"/>
  <c r="M22" i="17"/>
  <c r="M21" i="17"/>
  <c r="M20" i="17"/>
  <c r="M19" i="17"/>
  <c r="M43" i="18"/>
  <c r="M42" i="18"/>
  <c r="M41" i="18"/>
  <c r="M40" i="18"/>
  <c r="M39" i="18"/>
  <c r="M38" i="18"/>
  <c r="M37" i="18"/>
  <c r="M36" i="18"/>
  <c r="M35" i="18"/>
  <c r="M34" i="18"/>
  <c r="M33" i="18"/>
  <c r="M32" i="18"/>
  <c r="M31" i="18"/>
  <c r="M30" i="18"/>
  <c r="M29" i="18"/>
  <c r="M28" i="18"/>
  <c r="M27" i="18"/>
  <c r="M26" i="18"/>
  <c r="M25" i="18"/>
  <c r="M24" i="18"/>
  <c r="M23" i="18"/>
  <c r="M22" i="18"/>
  <c r="M21" i="18"/>
  <c r="M20" i="18"/>
  <c r="M19" i="18"/>
  <c r="M43" i="19"/>
  <c r="M42" i="19"/>
  <c r="M41" i="19"/>
  <c r="M40" i="19"/>
  <c r="M39" i="19"/>
  <c r="M38" i="19"/>
  <c r="M37" i="19"/>
  <c r="M36" i="19"/>
  <c r="M35" i="19"/>
  <c r="M34" i="19"/>
  <c r="M33" i="19"/>
  <c r="M32" i="19"/>
  <c r="M31" i="19"/>
  <c r="M30" i="19"/>
  <c r="M29" i="19"/>
  <c r="M28" i="19"/>
  <c r="M27" i="19"/>
  <c r="M26" i="19"/>
  <c r="M25" i="19"/>
  <c r="M24" i="19"/>
  <c r="M23" i="19"/>
  <c r="M22" i="19"/>
  <c r="M21" i="19"/>
  <c r="M20" i="19"/>
  <c r="M19" i="19"/>
  <c r="M43" i="20"/>
  <c r="M42" i="20"/>
  <c r="M41" i="20"/>
  <c r="M40" i="20"/>
  <c r="M39" i="20"/>
  <c r="M38" i="20"/>
  <c r="M37" i="20"/>
  <c r="M36" i="20"/>
  <c r="M35" i="20"/>
  <c r="M34" i="20"/>
  <c r="M33" i="20"/>
  <c r="M32" i="20"/>
  <c r="M31" i="20"/>
  <c r="M30" i="20"/>
  <c r="M29" i="20"/>
  <c r="M28" i="20"/>
  <c r="M27" i="20"/>
  <c r="M26" i="20"/>
  <c r="M25" i="20"/>
  <c r="M24" i="20"/>
  <c r="M23" i="20"/>
  <c r="M22" i="20"/>
  <c r="M21" i="20"/>
  <c r="M20" i="20"/>
  <c r="M19" i="20"/>
  <c r="R7" i="10" l="1"/>
  <c r="R14" i="1"/>
  <c r="A3" i="27"/>
  <c r="A3" i="31"/>
  <c r="A46" i="31" s="1"/>
  <c r="O1" i="10" l="1"/>
  <c r="S18" i="11"/>
  <c r="R18" i="11"/>
  <c r="Q18" i="11"/>
  <c r="S11" i="11"/>
  <c r="R11" i="11"/>
  <c r="Q11" i="11"/>
  <c r="S4" i="11"/>
  <c r="R4" i="11"/>
  <c r="O1" i="11"/>
  <c r="S18" i="12"/>
  <c r="R18" i="12"/>
  <c r="Q18" i="12"/>
  <c r="S11" i="12"/>
  <c r="R11" i="12"/>
  <c r="Q11" i="12"/>
  <c r="S4" i="12"/>
  <c r="R4" i="12"/>
  <c r="O1" i="12"/>
  <c r="S18" i="13"/>
  <c r="R18" i="13"/>
  <c r="Q18" i="13"/>
  <c r="S11" i="13"/>
  <c r="R11" i="13"/>
  <c r="Q11" i="13"/>
  <c r="S4" i="13"/>
  <c r="R4" i="13"/>
  <c r="O1" i="13"/>
  <c r="S18" i="14"/>
  <c r="R18" i="14"/>
  <c r="Q18" i="14"/>
  <c r="S11" i="14"/>
  <c r="R11" i="14"/>
  <c r="Q11" i="14"/>
  <c r="S4" i="14"/>
  <c r="R4" i="14"/>
  <c r="O1" i="14"/>
  <c r="S18" i="15"/>
  <c r="R18" i="15"/>
  <c r="Q18" i="15"/>
  <c r="S11" i="15"/>
  <c r="R11" i="15"/>
  <c r="Q11" i="15"/>
  <c r="S4" i="15"/>
  <c r="R4" i="15"/>
  <c r="O1" i="15"/>
  <c r="S18" i="16"/>
  <c r="R18" i="16"/>
  <c r="Q18" i="16"/>
  <c r="S11" i="16"/>
  <c r="R11" i="16"/>
  <c r="Q11" i="16"/>
  <c r="S4" i="16"/>
  <c r="R4" i="16"/>
  <c r="O1" i="16"/>
  <c r="S18" i="17"/>
  <c r="R18" i="17"/>
  <c r="Q18" i="17"/>
  <c r="S11" i="17"/>
  <c r="R11" i="17"/>
  <c r="Q11" i="17"/>
  <c r="S4" i="17"/>
  <c r="R4" i="17"/>
  <c r="O1" i="17"/>
  <c r="S18" i="18"/>
  <c r="R18" i="18"/>
  <c r="Q18" i="18"/>
  <c r="S11" i="18"/>
  <c r="R11" i="18"/>
  <c r="Q11" i="18"/>
  <c r="S4" i="18"/>
  <c r="R4" i="18"/>
  <c r="O1" i="18"/>
  <c r="S18" i="19"/>
  <c r="R18" i="19"/>
  <c r="Q18" i="19"/>
  <c r="S11" i="19"/>
  <c r="R11" i="19"/>
  <c r="Q11" i="19"/>
  <c r="S4" i="19"/>
  <c r="R4" i="19"/>
  <c r="O1" i="19"/>
  <c r="Q23" i="17" l="1"/>
  <c r="Q21" i="17"/>
  <c r="Q22" i="17"/>
  <c r="Q9" i="17"/>
  <c r="Q8" i="17"/>
  <c r="Q7" i="17"/>
  <c r="Q23" i="16"/>
  <c r="Q21" i="16"/>
  <c r="Q22" i="16"/>
  <c r="Q8" i="13"/>
  <c r="Q7" i="13"/>
  <c r="Q9" i="13"/>
  <c r="Q23" i="12"/>
  <c r="Q22" i="12"/>
  <c r="Q21" i="12"/>
  <c r="Q15" i="18"/>
  <c r="Q16" i="18"/>
  <c r="Q14" i="18"/>
  <c r="Q16" i="14"/>
  <c r="Q15" i="14"/>
  <c r="Q14" i="14"/>
  <c r="Q22" i="13"/>
  <c r="Q23" i="13"/>
  <c r="Q21" i="13"/>
  <c r="Q23" i="19"/>
  <c r="Q22" i="19"/>
  <c r="Q21" i="19"/>
  <c r="Q7" i="16"/>
  <c r="Q8" i="16"/>
  <c r="Q9" i="16"/>
  <c r="Q22" i="15"/>
  <c r="Q21" i="15"/>
  <c r="Q23" i="15"/>
  <c r="Q8" i="12"/>
  <c r="Q9" i="12"/>
  <c r="Q7" i="12"/>
  <c r="Q16" i="19"/>
  <c r="Q14" i="19"/>
  <c r="Q15" i="19"/>
  <c r="Q16" i="17"/>
  <c r="Q15" i="17"/>
  <c r="Q14" i="17"/>
  <c r="Q14" i="13"/>
  <c r="Q15" i="13"/>
  <c r="Q16" i="13"/>
  <c r="Q9" i="18"/>
  <c r="Q8" i="18"/>
  <c r="Q7" i="18"/>
  <c r="Q16" i="15"/>
  <c r="Q15" i="15"/>
  <c r="Q14" i="15"/>
  <c r="Q8" i="19"/>
  <c r="Q7" i="19"/>
  <c r="Q9" i="19"/>
  <c r="Q21" i="18"/>
  <c r="Q22" i="18"/>
  <c r="Q23" i="18"/>
  <c r="Q9" i="15"/>
  <c r="Q8" i="15"/>
  <c r="Q7" i="15"/>
  <c r="Q22" i="14"/>
  <c r="Q23" i="14"/>
  <c r="Q21" i="14"/>
  <c r="Q9" i="14"/>
  <c r="Q7" i="14"/>
  <c r="Q8" i="14"/>
  <c r="Q16" i="16"/>
  <c r="Q15" i="16"/>
  <c r="Q14" i="16"/>
  <c r="Q14" i="12"/>
  <c r="Q16" i="12"/>
  <c r="Q15" i="12"/>
  <c r="R25" i="1"/>
  <c r="R18" i="1"/>
  <c r="R11" i="1"/>
  <c r="Q11" i="20"/>
  <c r="Q18" i="20"/>
  <c r="S25" i="1"/>
  <c r="S18" i="1"/>
  <c r="S11" i="1"/>
  <c r="R18" i="20"/>
  <c r="R11" i="20"/>
  <c r="R4" i="20"/>
  <c r="S18" i="20"/>
  <c r="S11" i="20"/>
  <c r="S4" i="20"/>
  <c r="O1" i="20"/>
  <c r="O8" i="1"/>
  <c r="Q14" i="20" l="1"/>
  <c r="Q16" i="20"/>
  <c r="Q15" i="20"/>
  <c r="Q23" i="20"/>
  <c r="Q22" i="20"/>
  <c r="Q21" i="20"/>
  <c r="Q9" i="20"/>
  <c r="Q8" i="20"/>
  <c r="Q7" i="20"/>
  <c r="H15" i="3"/>
  <c r="R14" i="10" s="1"/>
  <c r="A2" i="20"/>
  <c r="A2" i="19"/>
  <c r="A2" i="18"/>
  <c r="A2" i="17"/>
  <c r="A2" i="16"/>
  <c r="A2" i="15"/>
  <c r="A2" i="14"/>
  <c r="A2" i="13"/>
  <c r="A2" i="12"/>
  <c r="A2" i="11"/>
  <c r="L43" i="20"/>
  <c r="K43" i="20"/>
  <c r="L42" i="20"/>
  <c r="K42" i="20"/>
  <c r="L41" i="20"/>
  <c r="K41" i="20"/>
  <c r="L40" i="20"/>
  <c r="K40" i="20"/>
  <c r="L39" i="20"/>
  <c r="K39" i="20"/>
  <c r="L38" i="20"/>
  <c r="K38" i="20"/>
  <c r="L37" i="20"/>
  <c r="K37" i="20"/>
  <c r="L36" i="20"/>
  <c r="K36" i="20"/>
  <c r="L35" i="20"/>
  <c r="K35" i="20"/>
  <c r="L34" i="20"/>
  <c r="K34" i="20"/>
  <c r="L33" i="20"/>
  <c r="K33" i="20"/>
  <c r="L32" i="20"/>
  <c r="K32" i="20"/>
  <c r="L31" i="20"/>
  <c r="K31" i="20"/>
  <c r="L30" i="20"/>
  <c r="K30" i="20"/>
  <c r="L29" i="20"/>
  <c r="K29" i="20"/>
  <c r="L28" i="20"/>
  <c r="K28" i="20"/>
  <c r="L27" i="20"/>
  <c r="K27" i="20"/>
  <c r="L26" i="20"/>
  <c r="K26" i="20"/>
  <c r="L25" i="20"/>
  <c r="K25" i="20"/>
  <c r="L24" i="20"/>
  <c r="K24" i="20"/>
  <c r="L23" i="20"/>
  <c r="K23" i="20"/>
  <c r="L22" i="20"/>
  <c r="K22" i="20"/>
  <c r="L21" i="20"/>
  <c r="K21" i="20"/>
  <c r="L20" i="20"/>
  <c r="K20" i="20"/>
  <c r="L19" i="20"/>
  <c r="K19" i="20"/>
  <c r="F8" i="20"/>
  <c r="E8" i="20"/>
  <c r="D8" i="20"/>
  <c r="A1" i="20"/>
  <c r="L43" i="19"/>
  <c r="K43" i="19"/>
  <c r="L42" i="19"/>
  <c r="K42" i="19"/>
  <c r="L41" i="19"/>
  <c r="K41" i="19"/>
  <c r="L40" i="19"/>
  <c r="K40" i="19"/>
  <c r="L39" i="19"/>
  <c r="K39" i="19"/>
  <c r="L38" i="19"/>
  <c r="K38" i="19"/>
  <c r="L37" i="19"/>
  <c r="K37" i="19"/>
  <c r="L36" i="19"/>
  <c r="K36" i="19"/>
  <c r="L35" i="19"/>
  <c r="K35" i="19"/>
  <c r="L34" i="19"/>
  <c r="K34" i="19"/>
  <c r="L33" i="19"/>
  <c r="K33" i="19"/>
  <c r="L32" i="19"/>
  <c r="K32" i="19"/>
  <c r="L31" i="19"/>
  <c r="K31" i="19"/>
  <c r="L30" i="19"/>
  <c r="K30" i="19"/>
  <c r="L29" i="19"/>
  <c r="K29" i="19"/>
  <c r="L28" i="19"/>
  <c r="K28" i="19"/>
  <c r="L27" i="19"/>
  <c r="K27" i="19"/>
  <c r="L26" i="19"/>
  <c r="K26" i="19"/>
  <c r="L25" i="19"/>
  <c r="K25" i="19"/>
  <c r="L24" i="19"/>
  <c r="K24" i="19"/>
  <c r="L23" i="19"/>
  <c r="K23" i="19"/>
  <c r="L22" i="19"/>
  <c r="K22" i="19"/>
  <c r="L21" i="19"/>
  <c r="K21" i="19"/>
  <c r="L20" i="19"/>
  <c r="K20" i="19"/>
  <c r="L19" i="19"/>
  <c r="K19" i="19"/>
  <c r="F8" i="19"/>
  <c r="E8" i="19"/>
  <c r="D8" i="19"/>
  <c r="A1" i="19"/>
  <c r="L43" i="18"/>
  <c r="K43" i="18"/>
  <c r="L42" i="18"/>
  <c r="K42" i="18"/>
  <c r="L41" i="18"/>
  <c r="K41" i="18"/>
  <c r="L40" i="18"/>
  <c r="K40" i="18"/>
  <c r="L39" i="18"/>
  <c r="K39" i="18"/>
  <c r="L38" i="18"/>
  <c r="K38" i="18"/>
  <c r="L37" i="18"/>
  <c r="K37" i="18"/>
  <c r="L36" i="18"/>
  <c r="K36" i="18"/>
  <c r="L35" i="18"/>
  <c r="K35" i="18"/>
  <c r="L34" i="18"/>
  <c r="K34" i="18"/>
  <c r="L33" i="18"/>
  <c r="K33" i="18"/>
  <c r="L32" i="18"/>
  <c r="K32" i="18"/>
  <c r="L31" i="18"/>
  <c r="K31" i="18"/>
  <c r="L30" i="18"/>
  <c r="K30" i="18"/>
  <c r="L29" i="18"/>
  <c r="K29" i="18"/>
  <c r="L28" i="18"/>
  <c r="K28" i="18"/>
  <c r="L27" i="18"/>
  <c r="K27" i="18"/>
  <c r="L26" i="18"/>
  <c r="K26" i="18"/>
  <c r="L25" i="18"/>
  <c r="K25" i="18"/>
  <c r="L24" i="18"/>
  <c r="K24" i="18"/>
  <c r="L23" i="18"/>
  <c r="K23" i="18"/>
  <c r="L22" i="18"/>
  <c r="K22" i="18"/>
  <c r="L21" i="18"/>
  <c r="K21" i="18"/>
  <c r="F7" i="18"/>
  <c r="L20" i="18"/>
  <c r="K20" i="18"/>
  <c r="L19" i="18"/>
  <c r="K19" i="18"/>
  <c r="F8" i="18"/>
  <c r="E8" i="18"/>
  <c r="D8" i="18"/>
  <c r="F6" i="18"/>
  <c r="A1" i="18"/>
  <c r="L43" i="17"/>
  <c r="K43" i="17"/>
  <c r="L42" i="17"/>
  <c r="K42" i="17"/>
  <c r="L41" i="17"/>
  <c r="K41" i="17"/>
  <c r="L40" i="17"/>
  <c r="K40" i="17"/>
  <c r="L39" i="17"/>
  <c r="K39" i="17"/>
  <c r="L38" i="17"/>
  <c r="K38" i="17"/>
  <c r="L37" i="17"/>
  <c r="K37" i="17"/>
  <c r="L36" i="17"/>
  <c r="K36" i="17"/>
  <c r="L35" i="17"/>
  <c r="K35" i="17"/>
  <c r="L34" i="17"/>
  <c r="K34" i="17"/>
  <c r="L33" i="17"/>
  <c r="K33" i="17"/>
  <c r="L32" i="17"/>
  <c r="K32" i="17"/>
  <c r="L31" i="17"/>
  <c r="K31" i="17"/>
  <c r="L30" i="17"/>
  <c r="K30" i="17"/>
  <c r="L29" i="17"/>
  <c r="K29" i="17"/>
  <c r="L28" i="17"/>
  <c r="K28" i="17"/>
  <c r="L27" i="17"/>
  <c r="K27" i="17"/>
  <c r="L26" i="17"/>
  <c r="K26" i="17"/>
  <c r="L25" i="17"/>
  <c r="K25" i="17"/>
  <c r="L24" i="17"/>
  <c r="K24" i="17"/>
  <c r="L23" i="17"/>
  <c r="K23" i="17"/>
  <c r="L22" i="17"/>
  <c r="K22" i="17"/>
  <c r="L21" i="17"/>
  <c r="K21" i="17"/>
  <c r="L20" i="17"/>
  <c r="K20" i="17"/>
  <c r="L19" i="17"/>
  <c r="K19" i="17"/>
  <c r="F8" i="17"/>
  <c r="E8" i="17"/>
  <c r="D8" i="17"/>
  <c r="A1" i="17"/>
  <c r="L43" i="16"/>
  <c r="K43" i="16"/>
  <c r="L42" i="16"/>
  <c r="K42" i="16"/>
  <c r="L41" i="16"/>
  <c r="K41" i="16"/>
  <c r="L40" i="16"/>
  <c r="K40" i="16"/>
  <c r="L39" i="16"/>
  <c r="K39" i="16"/>
  <c r="L38" i="16"/>
  <c r="K38" i="16"/>
  <c r="L37" i="16"/>
  <c r="K37" i="16"/>
  <c r="L36" i="16"/>
  <c r="K36" i="16"/>
  <c r="L35" i="16"/>
  <c r="K35" i="16"/>
  <c r="L34" i="16"/>
  <c r="K34" i="16"/>
  <c r="L33" i="16"/>
  <c r="K33" i="16"/>
  <c r="L32" i="16"/>
  <c r="K32" i="16"/>
  <c r="L31" i="16"/>
  <c r="K31" i="16"/>
  <c r="L30" i="16"/>
  <c r="K30" i="16"/>
  <c r="L29" i="16"/>
  <c r="K29" i="16"/>
  <c r="L28" i="16"/>
  <c r="K28" i="16"/>
  <c r="L27" i="16"/>
  <c r="K27" i="16"/>
  <c r="L26" i="16"/>
  <c r="K26" i="16"/>
  <c r="L25" i="16"/>
  <c r="K25" i="16"/>
  <c r="L24" i="16"/>
  <c r="K24" i="16"/>
  <c r="L23" i="16"/>
  <c r="K23" i="16"/>
  <c r="L22" i="16"/>
  <c r="K22" i="16"/>
  <c r="L21" i="16"/>
  <c r="K21" i="16"/>
  <c r="L20" i="16"/>
  <c r="K20" i="16"/>
  <c r="L19" i="16"/>
  <c r="K19" i="16"/>
  <c r="F8" i="16"/>
  <c r="E8" i="16"/>
  <c r="D8" i="16"/>
  <c r="A1" i="16"/>
  <c r="L43" i="15"/>
  <c r="K43" i="15"/>
  <c r="L42" i="15"/>
  <c r="K42" i="15"/>
  <c r="L41" i="15"/>
  <c r="K41" i="15"/>
  <c r="L40" i="15"/>
  <c r="K40" i="15"/>
  <c r="L39" i="15"/>
  <c r="K39" i="15"/>
  <c r="L38" i="15"/>
  <c r="K38" i="15"/>
  <c r="L37" i="15"/>
  <c r="K37" i="15"/>
  <c r="L36" i="15"/>
  <c r="K36" i="15"/>
  <c r="L35" i="15"/>
  <c r="K35" i="15"/>
  <c r="L34" i="15"/>
  <c r="K34" i="15"/>
  <c r="L33" i="15"/>
  <c r="K33" i="15"/>
  <c r="L32" i="15"/>
  <c r="K32" i="15"/>
  <c r="L31" i="15"/>
  <c r="K31" i="15"/>
  <c r="L30" i="15"/>
  <c r="K30" i="15"/>
  <c r="L29" i="15"/>
  <c r="K29" i="15"/>
  <c r="L28" i="15"/>
  <c r="K28" i="15"/>
  <c r="L27" i="15"/>
  <c r="K27" i="15"/>
  <c r="L26" i="15"/>
  <c r="K26" i="15"/>
  <c r="L25" i="15"/>
  <c r="K25" i="15"/>
  <c r="L24" i="15"/>
  <c r="K24" i="15"/>
  <c r="L23" i="15"/>
  <c r="K23" i="15"/>
  <c r="L22" i="15"/>
  <c r="K22" i="15"/>
  <c r="L21" i="15"/>
  <c r="K21" i="15"/>
  <c r="L20" i="15"/>
  <c r="K20" i="15"/>
  <c r="L19" i="15"/>
  <c r="K19" i="15"/>
  <c r="F8" i="15"/>
  <c r="E8" i="15"/>
  <c r="D8" i="15"/>
  <c r="A1" i="15"/>
  <c r="L43" i="14"/>
  <c r="K43" i="14"/>
  <c r="L42" i="14"/>
  <c r="K42" i="14"/>
  <c r="L41" i="14"/>
  <c r="K41" i="14"/>
  <c r="L40" i="14"/>
  <c r="K40" i="14"/>
  <c r="L39" i="14"/>
  <c r="K39" i="14"/>
  <c r="L38" i="14"/>
  <c r="K38" i="14"/>
  <c r="L37" i="14"/>
  <c r="K37" i="14"/>
  <c r="L36" i="14"/>
  <c r="K36" i="14"/>
  <c r="L35" i="14"/>
  <c r="K35" i="14"/>
  <c r="L34" i="14"/>
  <c r="K34" i="14"/>
  <c r="L33" i="14"/>
  <c r="K33" i="14"/>
  <c r="L32" i="14"/>
  <c r="K32" i="14"/>
  <c r="L31" i="14"/>
  <c r="K31" i="14"/>
  <c r="L30" i="14"/>
  <c r="K30" i="14"/>
  <c r="L29" i="14"/>
  <c r="K29" i="14"/>
  <c r="L28" i="14"/>
  <c r="K28" i="14"/>
  <c r="L27" i="14"/>
  <c r="K27" i="14"/>
  <c r="L26" i="14"/>
  <c r="K26" i="14"/>
  <c r="L25" i="14"/>
  <c r="K25" i="14"/>
  <c r="L24" i="14"/>
  <c r="K24" i="14"/>
  <c r="L23" i="14"/>
  <c r="K23" i="14"/>
  <c r="L22" i="14"/>
  <c r="K22" i="14"/>
  <c r="L21" i="14"/>
  <c r="K21" i="14"/>
  <c r="L20" i="14"/>
  <c r="K20" i="14"/>
  <c r="L19" i="14"/>
  <c r="K19" i="14"/>
  <c r="F8" i="14"/>
  <c r="E8" i="14"/>
  <c r="D8" i="14"/>
  <c r="A1" i="14"/>
  <c r="L43" i="13"/>
  <c r="K43" i="13"/>
  <c r="L42" i="13"/>
  <c r="K42" i="13"/>
  <c r="L41" i="13"/>
  <c r="K41" i="13"/>
  <c r="L40" i="13"/>
  <c r="K40" i="13"/>
  <c r="L39" i="13"/>
  <c r="K39" i="13"/>
  <c r="L38" i="13"/>
  <c r="K38" i="13"/>
  <c r="L37" i="13"/>
  <c r="K37" i="13"/>
  <c r="L36" i="13"/>
  <c r="K36" i="13"/>
  <c r="L35" i="13"/>
  <c r="K35" i="13"/>
  <c r="L34" i="13"/>
  <c r="K34" i="13"/>
  <c r="L33" i="13"/>
  <c r="K33" i="13"/>
  <c r="L32" i="13"/>
  <c r="K32" i="13"/>
  <c r="L31" i="13"/>
  <c r="K31" i="13"/>
  <c r="L30" i="13"/>
  <c r="K30" i="13"/>
  <c r="L29" i="13"/>
  <c r="K29" i="13"/>
  <c r="L28" i="13"/>
  <c r="K28" i="13"/>
  <c r="L27" i="13"/>
  <c r="K27" i="13"/>
  <c r="L26" i="13"/>
  <c r="K26" i="13"/>
  <c r="L25" i="13"/>
  <c r="K25" i="13"/>
  <c r="L24" i="13"/>
  <c r="K24" i="13"/>
  <c r="L23" i="13"/>
  <c r="K23" i="13"/>
  <c r="L22" i="13"/>
  <c r="K22" i="13"/>
  <c r="L21" i="13"/>
  <c r="K21" i="13"/>
  <c r="L20" i="13"/>
  <c r="K20" i="13"/>
  <c r="L19" i="13"/>
  <c r="K19" i="13"/>
  <c r="F8" i="13"/>
  <c r="E8" i="13"/>
  <c r="D8" i="13"/>
  <c r="A1" i="13"/>
  <c r="L43" i="12"/>
  <c r="K43" i="12"/>
  <c r="L42" i="12"/>
  <c r="K42" i="12"/>
  <c r="L41" i="12"/>
  <c r="K41" i="12"/>
  <c r="L40" i="12"/>
  <c r="K40" i="12"/>
  <c r="L39" i="12"/>
  <c r="K39" i="12"/>
  <c r="L38" i="12"/>
  <c r="K38" i="12"/>
  <c r="L37" i="12"/>
  <c r="K37" i="12"/>
  <c r="L36" i="12"/>
  <c r="K36" i="12"/>
  <c r="L35" i="12"/>
  <c r="K35" i="12"/>
  <c r="L34" i="12"/>
  <c r="K34" i="12"/>
  <c r="L33" i="12"/>
  <c r="K33" i="12"/>
  <c r="L32" i="12"/>
  <c r="K32" i="12"/>
  <c r="L31" i="12"/>
  <c r="K31" i="12"/>
  <c r="L30" i="12"/>
  <c r="K30" i="12"/>
  <c r="L29" i="12"/>
  <c r="K29" i="12"/>
  <c r="L28" i="12"/>
  <c r="K28" i="12"/>
  <c r="L27" i="12"/>
  <c r="K27" i="12"/>
  <c r="L26" i="12"/>
  <c r="K26" i="12"/>
  <c r="L25" i="12"/>
  <c r="K25" i="12"/>
  <c r="L24" i="12"/>
  <c r="K24" i="12"/>
  <c r="L23" i="12"/>
  <c r="K23" i="12"/>
  <c r="F7" i="12"/>
  <c r="L22" i="12"/>
  <c r="K22" i="12"/>
  <c r="L21" i="12"/>
  <c r="K21" i="12"/>
  <c r="L20" i="12"/>
  <c r="K20" i="12"/>
  <c r="L19" i="12"/>
  <c r="K19" i="12"/>
  <c r="F8" i="12"/>
  <c r="E8" i="12"/>
  <c r="D8" i="12"/>
  <c r="A1" i="12"/>
  <c r="L43" i="11"/>
  <c r="K43" i="11"/>
  <c r="L42" i="11"/>
  <c r="K42" i="11"/>
  <c r="L41" i="11"/>
  <c r="K41" i="11"/>
  <c r="L40" i="11"/>
  <c r="K40" i="11"/>
  <c r="L39" i="11"/>
  <c r="K39" i="11"/>
  <c r="L38" i="11"/>
  <c r="K38" i="11"/>
  <c r="L37" i="11"/>
  <c r="K37" i="11"/>
  <c r="L36" i="11"/>
  <c r="K36" i="11"/>
  <c r="L35" i="11"/>
  <c r="K35" i="11"/>
  <c r="L34" i="11"/>
  <c r="K34" i="11"/>
  <c r="L33" i="11"/>
  <c r="K33" i="11"/>
  <c r="L32" i="11"/>
  <c r="K32" i="11"/>
  <c r="L31" i="11"/>
  <c r="K31" i="11"/>
  <c r="L30" i="11"/>
  <c r="K30" i="11"/>
  <c r="L29" i="11"/>
  <c r="K29" i="11"/>
  <c r="L28" i="11"/>
  <c r="K28" i="11"/>
  <c r="L27" i="11"/>
  <c r="K27" i="11"/>
  <c r="L26" i="11"/>
  <c r="K26" i="11"/>
  <c r="L25" i="11"/>
  <c r="K25" i="11"/>
  <c r="L24" i="11"/>
  <c r="K24" i="11"/>
  <c r="L23" i="11"/>
  <c r="K23" i="11"/>
  <c r="L22" i="11"/>
  <c r="K22" i="11"/>
  <c r="L21" i="11"/>
  <c r="K21" i="11"/>
  <c r="L20" i="11"/>
  <c r="K20" i="11"/>
  <c r="L19" i="11"/>
  <c r="K19" i="11"/>
  <c r="F8" i="11"/>
  <c r="E8" i="11"/>
  <c r="D8" i="11"/>
  <c r="A1" i="11"/>
  <c r="E7" i="11" l="1"/>
  <c r="E10" i="11" s="1"/>
  <c r="D7" i="11"/>
  <c r="H7" i="11" s="1"/>
  <c r="E6" i="11"/>
  <c r="E9" i="11" s="1"/>
  <c r="E6" i="12"/>
  <c r="I6" i="12" s="1"/>
  <c r="E7" i="12"/>
  <c r="I7" i="12" s="1"/>
  <c r="E6" i="13"/>
  <c r="E7" i="13"/>
  <c r="E10" i="13" s="1"/>
  <c r="E7" i="14"/>
  <c r="E7" i="15"/>
  <c r="I7" i="15" s="1"/>
  <c r="D7" i="17"/>
  <c r="H7" i="17" s="1"/>
  <c r="E7" i="19"/>
  <c r="I7" i="19" s="1"/>
  <c r="E6" i="17"/>
  <c r="R21" i="1"/>
  <c r="R14" i="11"/>
  <c r="R14" i="12"/>
  <c r="R14" i="13"/>
  <c r="R14" i="14"/>
  <c r="R14" i="15"/>
  <c r="R14" i="16"/>
  <c r="R14" i="17"/>
  <c r="R14" i="18"/>
  <c r="R14" i="19"/>
  <c r="R14" i="20"/>
  <c r="R7" i="20"/>
  <c r="R7" i="11"/>
  <c r="R7" i="12"/>
  <c r="R7" i="13"/>
  <c r="R7" i="14"/>
  <c r="R7" i="15"/>
  <c r="R7" i="16"/>
  <c r="R7" i="19"/>
  <c r="R7" i="18"/>
  <c r="R7" i="17"/>
  <c r="E7" i="16"/>
  <c r="E10" i="16" s="1"/>
  <c r="E6" i="16"/>
  <c r="F7" i="11"/>
  <c r="J7" i="11" s="1"/>
  <c r="J7" i="12"/>
  <c r="D7" i="12"/>
  <c r="H7" i="12" s="1"/>
  <c r="F7" i="13"/>
  <c r="J7" i="13" s="1"/>
  <c r="D7" i="13"/>
  <c r="H7" i="13" s="1"/>
  <c r="E6" i="14"/>
  <c r="F7" i="14"/>
  <c r="J7" i="14" s="1"/>
  <c r="D7" i="14"/>
  <c r="E6" i="15"/>
  <c r="F7" i="15"/>
  <c r="J7" i="15" s="1"/>
  <c r="D7" i="15"/>
  <c r="H7" i="15" s="1"/>
  <c r="F7" i="16"/>
  <c r="J7" i="16" s="1"/>
  <c r="D7" i="16"/>
  <c r="H7" i="16" s="1"/>
  <c r="E7" i="17"/>
  <c r="E10" i="17" s="1"/>
  <c r="F7" i="17"/>
  <c r="J7" i="17" s="1"/>
  <c r="E7" i="18"/>
  <c r="I7" i="18" s="1"/>
  <c r="F11" i="18"/>
  <c r="J7" i="18"/>
  <c r="J6" i="18"/>
  <c r="D7" i="18"/>
  <c r="H7" i="18" s="1"/>
  <c r="E7" i="20"/>
  <c r="E10" i="20" s="1"/>
  <c r="D7" i="20"/>
  <c r="H7" i="20" s="1"/>
  <c r="E6" i="20"/>
  <c r="I6" i="20" s="1"/>
  <c r="D7" i="19"/>
  <c r="H7" i="19" s="1"/>
  <c r="E6" i="19"/>
  <c r="E11" i="19" s="1"/>
  <c r="F7" i="19"/>
  <c r="J7" i="19" s="1"/>
  <c r="F7" i="20"/>
  <c r="J7" i="20" s="1"/>
  <c r="F6" i="20"/>
  <c r="J6" i="20" s="1"/>
  <c r="D6" i="20"/>
  <c r="H6" i="20" s="1"/>
  <c r="E10" i="19"/>
  <c r="F6" i="19"/>
  <c r="J6" i="19" s="1"/>
  <c r="D6" i="19"/>
  <c r="H6" i="19" s="1"/>
  <c r="F10" i="18"/>
  <c r="F9" i="18"/>
  <c r="E6" i="18"/>
  <c r="I6" i="18" s="1"/>
  <c r="D6" i="18"/>
  <c r="H6" i="18" s="1"/>
  <c r="F6" i="17"/>
  <c r="J6" i="17" s="1"/>
  <c r="D6" i="17"/>
  <c r="F6" i="16"/>
  <c r="J6" i="16" s="1"/>
  <c r="E9" i="16"/>
  <c r="D6" i="16"/>
  <c r="H6" i="16" s="1"/>
  <c r="F6" i="15"/>
  <c r="J6" i="15" s="1"/>
  <c r="D6" i="15"/>
  <c r="H6" i="15" s="1"/>
  <c r="F6" i="14"/>
  <c r="J6" i="14" s="1"/>
  <c r="D6" i="14"/>
  <c r="F6" i="13"/>
  <c r="J6" i="13" s="1"/>
  <c r="D6" i="13"/>
  <c r="H6" i="13" s="1"/>
  <c r="F6" i="12"/>
  <c r="J6" i="12" s="1"/>
  <c r="F10" i="12"/>
  <c r="D6" i="12"/>
  <c r="H6" i="12" s="1"/>
  <c r="F6" i="11"/>
  <c r="J6" i="11" s="1"/>
  <c r="D6" i="11"/>
  <c r="H6" i="11" s="1"/>
  <c r="F6" i="10"/>
  <c r="I6" i="11" l="1"/>
  <c r="I6" i="17"/>
  <c r="H6" i="17"/>
  <c r="H6" i="14"/>
  <c r="H7" i="14"/>
  <c r="I7" i="14"/>
  <c r="I7" i="20"/>
  <c r="I7" i="16"/>
  <c r="E11" i="11"/>
  <c r="F10" i="11"/>
  <c r="I7" i="11"/>
  <c r="D10" i="11"/>
  <c r="E9" i="12"/>
  <c r="E11" i="12"/>
  <c r="E10" i="12"/>
  <c r="E11" i="13"/>
  <c r="I6" i="13"/>
  <c r="E9" i="13"/>
  <c r="I7" i="13"/>
  <c r="D10" i="13"/>
  <c r="E11" i="14"/>
  <c r="E10" i="14"/>
  <c r="D10" i="14"/>
  <c r="E11" i="15"/>
  <c r="E10" i="15"/>
  <c r="E9" i="15"/>
  <c r="D10" i="17"/>
  <c r="E9" i="17"/>
  <c r="I6" i="19"/>
  <c r="E11" i="16"/>
  <c r="F10" i="15"/>
  <c r="F10" i="14"/>
  <c r="F10" i="16"/>
  <c r="I6" i="16"/>
  <c r="D10" i="12"/>
  <c r="F10" i="13"/>
  <c r="F9" i="13"/>
  <c r="I6" i="14"/>
  <c r="E9" i="14"/>
  <c r="D10" i="15"/>
  <c r="I6" i="15"/>
  <c r="D10" i="16"/>
  <c r="I7" i="17"/>
  <c r="E11" i="17"/>
  <c r="F10" i="17"/>
  <c r="E10" i="18"/>
  <c r="D10" i="18"/>
  <c r="E9" i="20"/>
  <c r="D10" i="20"/>
  <c r="E11" i="20"/>
  <c r="E9" i="19"/>
  <c r="D10" i="19"/>
  <c r="F10" i="19"/>
  <c r="F10" i="20"/>
  <c r="F11" i="20"/>
  <c r="D11" i="20"/>
  <c r="D9" i="20"/>
  <c r="F9" i="20"/>
  <c r="F11" i="19"/>
  <c r="D11" i="19"/>
  <c r="D9" i="19"/>
  <c r="F9" i="19"/>
  <c r="D11" i="18"/>
  <c r="D9" i="18"/>
  <c r="E11" i="18"/>
  <c r="E9" i="18"/>
  <c r="F11" i="17"/>
  <c r="D11" i="17"/>
  <c r="D9" i="17"/>
  <c r="F9" i="17"/>
  <c r="F11" i="16"/>
  <c r="D11" i="16"/>
  <c r="D9" i="16"/>
  <c r="F9" i="16"/>
  <c r="F11" i="15"/>
  <c r="D11" i="15"/>
  <c r="D9" i="15"/>
  <c r="F9" i="15"/>
  <c r="F11" i="14"/>
  <c r="D11" i="14"/>
  <c r="D9" i="14"/>
  <c r="F9" i="14"/>
  <c r="F11" i="13"/>
  <c r="D11" i="13"/>
  <c r="D9" i="13"/>
  <c r="F11" i="12"/>
  <c r="D11" i="12"/>
  <c r="D9" i="12"/>
  <c r="F9" i="12"/>
  <c r="F11" i="11"/>
  <c r="D11" i="11"/>
  <c r="D9" i="11"/>
  <c r="F9" i="11"/>
  <c r="F8" i="27"/>
  <c r="F6" i="27"/>
  <c r="F13" i="27"/>
  <c r="F15" i="27"/>
  <c r="F20" i="27"/>
  <c r="D16" i="3"/>
  <c r="R8" i="10" s="1"/>
  <c r="D30" i="3"/>
  <c r="F22" i="27"/>
  <c r="L31" i="3"/>
  <c r="B51" i="25"/>
  <c r="I51" i="25"/>
  <c r="I4" i="25"/>
  <c r="B4" i="25"/>
  <c r="B42" i="24"/>
  <c r="I42" i="24"/>
  <c r="I4" i="24"/>
  <c r="B4" i="24"/>
  <c r="B12" i="24"/>
  <c r="B14" i="24" s="1"/>
  <c r="L17" i="3"/>
  <c r="R23" i="10" s="1"/>
  <c r="L30" i="3"/>
  <c r="L29" i="3"/>
  <c r="S21" i="10" s="1"/>
  <c r="L16" i="3"/>
  <c r="R22" i="10" s="1"/>
  <c r="L15" i="3"/>
  <c r="R21" i="10" s="1"/>
  <c r="A24" i="21"/>
  <c r="M16" i="25"/>
  <c r="M12" i="25"/>
  <c r="F16" i="25"/>
  <c r="F12" i="25"/>
  <c r="F31" i="25"/>
  <c r="F27" i="25"/>
  <c r="M27" i="25"/>
  <c r="M31" i="25"/>
  <c r="M42" i="25"/>
  <c r="M46" i="25"/>
  <c r="F42" i="25"/>
  <c r="F46" i="25"/>
  <c r="F78" i="25"/>
  <c r="F74" i="25"/>
  <c r="F63" i="25"/>
  <c r="F59" i="25"/>
  <c r="M59" i="25"/>
  <c r="M63" i="25"/>
  <c r="M74" i="25"/>
  <c r="M78" i="25"/>
  <c r="M93" i="25"/>
  <c r="M89" i="25"/>
  <c r="F93" i="25"/>
  <c r="F89" i="25"/>
  <c r="E13" i="25"/>
  <c r="E17" i="25" s="1"/>
  <c r="E25" i="25" s="1"/>
  <c r="E28" i="25" s="1"/>
  <c r="E32" i="25" s="1"/>
  <c r="E40" i="25" s="1"/>
  <c r="E43" i="25" s="1"/>
  <c r="D13" i="25"/>
  <c r="D17" i="25" s="1"/>
  <c r="D25" i="25" s="1"/>
  <c r="D28" i="25" s="1"/>
  <c r="D32" i="25" s="1"/>
  <c r="D40" i="25" s="1"/>
  <c r="D43" i="25" s="1"/>
  <c r="D47" i="25" s="1"/>
  <c r="D57" i="25" s="1"/>
  <c r="D60" i="25" s="1"/>
  <c r="D64" i="25" s="1"/>
  <c r="C13" i="25"/>
  <c r="C17" i="25" s="1"/>
  <c r="B13" i="25"/>
  <c r="M91" i="25"/>
  <c r="F91" i="25"/>
  <c r="M88" i="25"/>
  <c r="F88" i="25"/>
  <c r="M85" i="25"/>
  <c r="F85" i="25"/>
  <c r="M83" i="25"/>
  <c r="F83" i="25"/>
  <c r="M76" i="25"/>
  <c r="F76" i="25"/>
  <c r="M73" i="25"/>
  <c r="F73" i="25"/>
  <c r="M70" i="25"/>
  <c r="F70" i="25"/>
  <c r="M68" i="25"/>
  <c r="F68" i="25"/>
  <c r="M61" i="25"/>
  <c r="F61" i="25"/>
  <c r="M58" i="25"/>
  <c r="F58" i="25"/>
  <c r="M55" i="25"/>
  <c r="F55" i="25"/>
  <c r="M53" i="25"/>
  <c r="F53" i="25"/>
  <c r="L50" i="25"/>
  <c r="E50" i="25"/>
  <c r="M44" i="25"/>
  <c r="F44" i="25"/>
  <c r="M41" i="25"/>
  <c r="F41" i="25"/>
  <c r="M38" i="25"/>
  <c r="F38" i="25"/>
  <c r="M36" i="25"/>
  <c r="F36" i="25"/>
  <c r="M29" i="25"/>
  <c r="F29" i="25"/>
  <c r="M26" i="25"/>
  <c r="F26" i="25"/>
  <c r="M23" i="25"/>
  <c r="F23" i="25"/>
  <c r="M21" i="25"/>
  <c r="F21" i="25"/>
  <c r="F14" i="25"/>
  <c r="M11" i="25"/>
  <c r="F11" i="25"/>
  <c r="F10" i="25"/>
  <c r="M8" i="25"/>
  <c r="F8" i="25"/>
  <c r="M6" i="25"/>
  <c r="F6" i="25"/>
  <c r="L3" i="25"/>
  <c r="E3" i="25"/>
  <c r="L41" i="24"/>
  <c r="E41" i="24"/>
  <c r="L3" i="24"/>
  <c r="E3" i="24"/>
  <c r="M75" i="24"/>
  <c r="M73" i="24"/>
  <c r="M70" i="24"/>
  <c r="M68" i="24"/>
  <c r="M63" i="24"/>
  <c r="M61" i="24"/>
  <c r="M58" i="24"/>
  <c r="M56" i="24"/>
  <c r="M51" i="24"/>
  <c r="M49" i="24"/>
  <c r="M46" i="24"/>
  <c r="M44" i="24"/>
  <c r="M37" i="24"/>
  <c r="M35" i="24"/>
  <c r="M32" i="24"/>
  <c r="M30" i="24"/>
  <c r="M25" i="24"/>
  <c r="M23" i="24"/>
  <c r="M20" i="24"/>
  <c r="M18" i="24"/>
  <c r="M13" i="24"/>
  <c r="M11" i="24"/>
  <c r="M8" i="24"/>
  <c r="M6" i="24"/>
  <c r="F75" i="24"/>
  <c r="F73" i="24"/>
  <c r="F70" i="24"/>
  <c r="F68" i="24"/>
  <c r="F63" i="24"/>
  <c r="F61" i="24"/>
  <c r="F58" i="24"/>
  <c r="F56" i="24"/>
  <c r="F51" i="24"/>
  <c r="F49" i="24"/>
  <c r="F46" i="24"/>
  <c r="F44" i="24"/>
  <c r="F37" i="24"/>
  <c r="F35" i="24"/>
  <c r="F32" i="24"/>
  <c r="F30" i="24"/>
  <c r="F25" i="24"/>
  <c r="F23" i="24"/>
  <c r="F20" i="24"/>
  <c r="F18" i="24"/>
  <c r="F13" i="24"/>
  <c r="F11" i="24"/>
  <c r="K51" i="32" s="1"/>
  <c r="F10" i="24"/>
  <c r="F8" i="24"/>
  <c r="F6" i="24"/>
  <c r="E12" i="24"/>
  <c r="E14" i="24" s="1"/>
  <c r="E22" i="24" s="1"/>
  <c r="E24" i="24" s="1"/>
  <c r="E26" i="24" s="1"/>
  <c r="E34" i="24" s="1"/>
  <c r="E36" i="24" s="1"/>
  <c r="E38" i="24" s="1"/>
  <c r="E48" i="24" s="1"/>
  <c r="E50" i="24" s="1"/>
  <c r="E52" i="24" s="1"/>
  <c r="E60" i="24" s="1"/>
  <c r="E62" i="24" s="1"/>
  <c r="E64" i="24" s="1"/>
  <c r="E72" i="24" s="1"/>
  <c r="E74" i="24" s="1"/>
  <c r="D12" i="24"/>
  <c r="D14" i="24" s="1"/>
  <c r="D22" i="24" s="1"/>
  <c r="D24" i="24" s="1"/>
  <c r="D26" i="24" s="1"/>
  <c r="D34" i="24" s="1"/>
  <c r="D36" i="24" s="1"/>
  <c r="D38" i="24" s="1"/>
  <c r="D48" i="24" s="1"/>
  <c r="D50" i="24" s="1"/>
  <c r="D52" i="24" s="1"/>
  <c r="D60" i="24" s="1"/>
  <c r="D62" i="24" s="1"/>
  <c r="D64" i="24" s="1"/>
  <c r="D72" i="24" s="1"/>
  <c r="D74" i="24" s="1"/>
  <c r="D76" i="24" s="1"/>
  <c r="K10" i="24" s="1"/>
  <c r="K12" i="24" s="1"/>
  <c r="K14" i="24" s="1"/>
  <c r="K22" i="24" s="1"/>
  <c r="K24" i="24" s="1"/>
  <c r="K26" i="24" s="1"/>
  <c r="K34" i="24" s="1"/>
  <c r="K36" i="24" s="1"/>
  <c r="K38" i="24" s="1"/>
  <c r="K48" i="24" s="1"/>
  <c r="K50" i="24" s="1"/>
  <c r="K52" i="24" s="1"/>
  <c r="K60" i="24" s="1"/>
  <c r="K62" i="24" s="1"/>
  <c r="K64" i="24" s="1"/>
  <c r="C12" i="24"/>
  <c r="C14" i="24" s="1"/>
  <c r="C22" i="24" s="1"/>
  <c r="C24" i="24" s="1"/>
  <c r="C26" i="24" s="1"/>
  <c r="C34" i="24" s="1"/>
  <c r="C36" i="24" s="1"/>
  <c r="C38" i="24" s="1"/>
  <c r="C48" i="24" s="1"/>
  <c r="C50" i="24" s="1"/>
  <c r="C52" i="24" s="1"/>
  <c r="C60" i="24" s="1"/>
  <c r="C62" i="24" s="1"/>
  <c r="C64" i="24" s="1"/>
  <c r="C72" i="24" s="1"/>
  <c r="C74" i="24" s="1"/>
  <c r="C76" i="24" s="1"/>
  <c r="J10" i="24" s="1"/>
  <c r="J12" i="24" s="1"/>
  <c r="J14" i="24" s="1"/>
  <c r="J22" i="24" s="1"/>
  <c r="J24" i="24" s="1"/>
  <c r="J26" i="24" s="1"/>
  <c r="J34" i="24" s="1"/>
  <c r="J36" i="24" s="1"/>
  <c r="J38" i="24" s="1"/>
  <c r="J48" i="24" s="1"/>
  <c r="J50" i="24" s="1"/>
  <c r="J52" i="24" s="1"/>
  <c r="J60" i="24" s="1"/>
  <c r="J62" i="24" s="1"/>
  <c r="J64" i="24" s="1"/>
  <c r="J72" i="24" s="1"/>
  <c r="J74" i="24" s="1"/>
  <c r="J76" i="24" s="1"/>
  <c r="H31" i="3"/>
  <c r="H30" i="3"/>
  <c r="H29" i="3"/>
  <c r="S14" i="10" s="1"/>
  <c r="D31" i="3"/>
  <c r="H17" i="3"/>
  <c r="R16" i="10" s="1"/>
  <c r="H16" i="3"/>
  <c r="R15" i="10" s="1"/>
  <c r="D17" i="3"/>
  <c r="R9" i="10" s="1"/>
  <c r="S15" i="10" l="1"/>
  <c r="E13" i="27"/>
  <c r="S22" i="10"/>
  <c r="E20" i="27"/>
  <c r="S23" i="10"/>
  <c r="E22" i="27"/>
  <c r="S16" i="10"/>
  <c r="E15" i="27"/>
  <c r="S8" i="10"/>
  <c r="E6" i="27"/>
  <c r="S9" i="10"/>
  <c r="E8" i="27"/>
  <c r="K65" i="24"/>
  <c r="K72" i="24"/>
  <c r="K74" i="24" s="1"/>
  <c r="K76" i="24" s="1"/>
  <c r="K77" i="24" s="1"/>
  <c r="B15" i="24"/>
  <c r="B22" i="24"/>
  <c r="D65" i="25"/>
  <c r="D72" i="25"/>
  <c r="D75" i="25" s="1"/>
  <c r="D79" i="25" s="1"/>
  <c r="D87" i="25" s="1"/>
  <c r="D90" i="25" s="1"/>
  <c r="D94" i="25" s="1"/>
  <c r="C18" i="25"/>
  <c r="C25" i="25"/>
  <c r="C28" i="25" s="1"/>
  <c r="C32" i="25" s="1"/>
  <c r="C40" i="25" s="1"/>
  <c r="C43" i="25" s="1"/>
  <c r="C47" i="25" s="1"/>
  <c r="E47" i="25"/>
  <c r="E57" i="25" s="1"/>
  <c r="E60" i="25" s="1"/>
  <c r="E64" i="25" s="1"/>
  <c r="E72" i="25" s="1"/>
  <c r="E75" i="25" s="1"/>
  <c r="E79" i="25" s="1"/>
  <c r="E87" i="25" s="1"/>
  <c r="E90" i="25" s="1"/>
  <c r="E94" i="25" s="1"/>
  <c r="L10" i="25" s="1"/>
  <c r="L13" i="25" s="1"/>
  <c r="L17" i="25" s="1"/>
  <c r="L25" i="25" s="1"/>
  <c r="L28" i="25" s="1"/>
  <c r="L32" i="25" s="1"/>
  <c r="L40" i="25" s="1"/>
  <c r="L43" i="25" s="1"/>
  <c r="L47" i="25" s="1"/>
  <c r="L57" i="25" s="1"/>
  <c r="L60" i="25" s="1"/>
  <c r="L64" i="25" s="1"/>
  <c r="L72" i="25" s="1"/>
  <c r="L75" i="25" s="1"/>
  <c r="L79" i="25" s="1"/>
  <c r="L87" i="25" s="1"/>
  <c r="L90" i="25" s="1"/>
  <c r="L94" i="25" s="1"/>
  <c r="D33" i="25"/>
  <c r="B17" i="25"/>
  <c r="S16" i="1"/>
  <c r="S9" i="11"/>
  <c r="S9" i="12"/>
  <c r="S9" i="13"/>
  <c r="S9" i="14"/>
  <c r="S9" i="15"/>
  <c r="S9" i="16"/>
  <c r="S9" i="17"/>
  <c r="S9" i="18"/>
  <c r="S9" i="19"/>
  <c r="S9" i="20"/>
  <c r="R29" i="1"/>
  <c r="R22" i="11"/>
  <c r="R22" i="12"/>
  <c r="R22" i="13"/>
  <c r="R22" i="14"/>
  <c r="R22" i="15"/>
  <c r="R22" i="16"/>
  <c r="R22" i="17"/>
  <c r="R22" i="19"/>
  <c r="R22" i="18"/>
  <c r="R22" i="20"/>
  <c r="S15" i="1"/>
  <c r="S8" i="12"/>
  <c r="S8" i="16"/>
  <c r="S8" i="17"/>
  <c r="S8" i="11"/>
  <c r="S8" i="15"/>
  <c r="S8" i="20"/>
  <c r="S8" i="14"/>
  <c r="S8" i="19"/>
  <c r="S8" i="13"/>
  <c r="S8" i="18"/>
  <c r="R16" i="1"/>
  <c r="R9" i="11"/>
  <c r="R9" i="12"/>
  <c r="R9" i="13"/>
  <c r="R9" i="14"/>
  <c r="R9" i="15"/>
  <c r="R9" i="16"/>
  <c r="R9" i="19"/>
  <c r="R9" i="18"/>
  <c r="R9" i="20"/>
  <c r="R9" i="17"/>
  <c r="S21" i="1"/>
  <c r="S14" i="12"/>
  <c r="S14" i="16"/>
  <c r="S14" i="11"/>
  <c r="S14" i="15"/>
  <c r="S14" i="19"/>
  <c r="S14" i="20"/>
  <c r="S14" i="14"/>
  <c r="S14" i="18"/>
  <c r="S14" i="13"/>
  <c r="S14" i="17"/>
  <c r="S28" i="1"/>
  <c r="S21" i="20"/>
  <c r="S21" i="13"/>
  <c r="S21" i="17"/>
  <c r="S21" i="12"/>
  <c r="S21" i="16"/>
  <c r="S21" i="19"/>
  <c r="S21" i="11"/>
  <c r="S21" i="15"/>
  <c r="S21" i="18"/>
  <c r="S21" i="14"/>
  <c r="S14" i="1"/>
  <c r="S7" i="11"/>
  <c r="S7" i="12"/>
  <c r="S7" i="13"/>
  <c r="S7" i="14"/>
  <c r="S7" i="15"/>
  <c r="S7" i="16"/>
  <c r="S7" i="17"/>
  <c r="S7" i="18"/>
  <c r="S7" i="19"/>
  <c r="S7" i="20"/>
  <c r="R22" i="1"/>
  <c r="R15" i="20"/>
  <c r="R15" i="11"/>
  <c r="R15" i="15"/>
  <c r="R15" i="19"/>
  <c r="R15" i="14"/>
  <c r="R15" i="18"/>
  <c r="R15" i="13"/>
  <c r="R15" i="17"/>
  <c r="R15" i="12"/>
  <c r="R15" i="16"/>
  <c r="S22" i="1"/>
  <c r="S15" i="11"/>
  <c r="S15" i="12"/>
  <c r="S15" i="13"/>
  <c r="S15" i="14"/>
  <c r="S15" i="15"/>
  <c r="S15" i="16"/>
  <c r="S15" i="17"/>
  <c r="S15" i="18"/>
  <c r="S15" i="20"/>
  <c r="S15" i="19"/>
  <c r="S29" i="1"/>
  <c r="S22" i="11"/>
  <c r="S22" i="12"/>
  <c r="S22" i="13"/>
  <c r="S22" i="14"/>
  <c r="S22" i="15"/>
  <c r="S22" i="16"/>
  <c r="S22" i="17"/>
  <c r="S22" i="18"/>
  <c r="S22" i="19"/>
  <c r="S22" i="20"/>
  <c r="S30" i="1"/>
  <c r="S23" i="11"/>
  <c r="S23" i="15"/>
  <c r="S23" i="14"/>
  <c r="S23" i="20"/>
  <c r="S23" i="13"/>
  <c r="S23" i="17"/>
  <c r="S23" i="19"/>
  <c r="S23" i="12"/>
  <c r="S23" i="16"/>
  <c r="S23" i="18"/>
  <c r="R15" i="1"/>
  <c r="R8" i="13"/>
  <c r="R8" i="18"/>
  <c r="R8" i="12"/>
  <c r="R8" i="16"/>
  <c r="R8" i="17"/>
  <c r="R8" i="11"/>
  <c r="R8" i="15"/>
  <c r="R8" i="14"/>
  <c r="R8" i="19"/>
  <c r="R8" i="20"/>
  <c r="R23" i="1"/>
  <c r="R16" i="11"/>
  <c r="R16" i="12"/>
  <c r="R16" i="13"/>
  <c r="R16" i="14"/>
  <c r="R16" i="15"/>
  <c r="R16" i="16"/>
  <c r="R16" i="17"/>
  <c r="R16" i="18"/>
  <c r="R16" i="19"/>
  <c r="R16" i="20"/>
  <c r="S23" i="1"/>
  <c r="S16" i="14"/>
  <c r="S16" i="13"/>
  <c r="S16" i="17"/>
  <c r="S16" i="12"/>
  <c r="S16" i="16"/>
  <c r="S16" i="19"/>
  <c r="S16" i="11"/>
  <c r="S16" i="15"/>
  <c r="S16" i="18"/>
  <c r="S16" i="20"/>
  <c r="R28" i="1"/>
  <c r="R21" i="14"/>
  <c r="R21" i="13"/>
  <c r="R21" i="17"/>
  <c r="R21" i="12"/>
  <c r="R21" i="16"/>
  <c r="R21" i="19"/>
  <c r="R21" i="11"/>
  <c r="R21" i="15"/>
  <c r="R21" i="18"/>
  <c r="R21" i="20"/>
  <c r="R30" i="1"/>
  <c r="R23" i="20"/>
  <c r="R23" i="12"/>
  <c r="R23" i="16"/>
  <c r="R23" i="18"/>
  <c r="R23" i="11"/>
  <c r="R23" i="15"/>
  <c r="R23" i="14"/>
  <c r="R23" i="13"/>
  <c r="R23" i="17"/>
  <c r="R23" i="19"/>
  <c r="F13" i="1"/>
  <c r="F14" i="1"/>
  <c r="D18" i="25"/>
  <c r="D48" i="25"/>
  <c r="K15" i="24"/>
  <c r="K27" i="24"/>
  <c r="K39" i="24"/>
  <c r="K53" i="24"/>
  <c r="E76" i="24"/>
  <c r="L10" i="24" s="1"/>
  <c r="L12" i="24" s="1"/>
  <c r="L14" i="24" s="1"/>
  <c r="F12" i="24"/>
  <c r="C27" i="24"/>
  <c r="C39" i="24"/>
  <c r="C53" i="24"/>
  <c r="C65" i="24"/>
  <c r="J39" i="24"/>
  <c r="J65" i="24"/>
  <c r="D15" i="24"/>
  <c r="D39" i="24"/>
  <c r="D65" i="24"/>
  <c r="E15" i="24"/>
  <c r="C77" i="24"/>
  <c r="J15" i="24"/>
  <c r="C15" i="24"/>
  <c r="D77" i="24"/>
  <c r="J77" i="24"/>
  <c r="D53" i="24"/>
  <c r="J53" i="24"/>
  <c r="J27" i="24"/>
  <c r="D27" i="24"/>
  <c r="E27" i="24"/>
  <c r="F13" i="25"/>
  <c r="C33" i="25" l="1"/>
  <c r="D80" i="25"/>
  <c r="E95" i="25"/>
  <c r="L15" i="24"/>
  <c r="L22" i="24"/>
  <c r="L24" i="24" s="1"/>
  <c r="L26" i="24" s="1"/>
  <c r="B24" i="24"/>
  <c r="F22" i="24"/>
  <c r="E77" i="24"/>
  <c r="E65" i="25"/>
  <c r="E80" i="25"/>
  <c r="D95" i="25"/>
  <c r="K10" i="25"/>
  <c r="K13" i="25" s="1"/>
  <c r="K17" i="25" s="1"/>
  <c r="C48" i="25"/>
  <c r="C57" i="25"/>
  <c r="C60" i="25" s="1"/>
  <c r="C64" i="25" s="1"/>
  <c r="F17" i="25"/>
  <c r="B25" i="25"/>
  <c r="B18" i="25"/>
  <c r="F18" i="1"/>
  <c r="F14" i="24"/>
  <c r="E65" i="24"/>
  <c r="F15" i="24"/>
  <c r="E53" i="24"/>
  <c r="E39" i="24"/>
  <c r="L48" i="25"/>
  <c r="L80" i="25"/>
  <c r="E48" i="25"/>
  <c r="L33" i="25"/>
  <c r="L65" i="25"/>
  <c r="E33" i="25"/>
  <c r="L18" i="25"/>
  <c r="E18" i="25"/>
  <c r="L95" i="25"/>
  <c r="L34" i="24" l="1"/>
  <c r="L36" i="24" s="1"/>
  <c r="L38" i="24" s="1"/>
  <c r="L27" i="24"/>
  <c r="B26" i="24"/>
  <c r="F24" i="24"/>
  <c r="K25" i="25"/>
  <c r="K28" i="25" s="1"/>
  <c r="K32" i="25" s="1"/>
  <c r="K18" i="25"/>
  <c r="C65" i="25"/>
  <c r="C72" i="25"/>
  <c r="C75" i="25" s="1"/>
  <c r="C79" i="25" s="1"/>
  <c r="F18" i="25"/>
  <c r="B28" i="25"/>
  <c r="F25" i="25"/>
  <c r="L48" i="24" l="1"/>
  <c r="L50" i="24" s="1"/>
  <c r="L52" i="24" s="1"/>
  <c r="L39" i="24"/>
  <c r="B34" i="24"/>
  <c r="F26" i="24"/>
  <c r="B27" i="24"/>
  <c r="F27" i="24" s="1"/>
  <c r="K33" i="25"/>
  <c r="K40" i="25"/>
  <c r="K43" i="25" s="1"/>
  <c r="K47" i="25" s="1"/>
  <c r="C87" i="25"/>
  <c r="C90" i="25" s="1"/>
  <c r="C94" i="25" s="1"/>
  <c r="C80" i="25"/>
  <c r="B32" i="25"/>
  <c r="F28" i="25"/>
  <c r="B7" i="21"/>
  <c r="A1" i="21"/>
  <c r="B16" i="7"/>
  <c r="B19" i="21"/>
  <c r="B18" i="21"/>
  <c r="B17" i="21"/>
  <c r="B16" i="21"/>
  <c r="B15" i="21"/>
  <c r="B14" i="21"/>
  <c r="B13" i="21"/>
  <c r="B12" i="21"/>
  <c r="B11" i="21"/>
  <c r="B10" i="21"/>
  <c r="B9" i="21"/>
  <c r="B8" i="21"/>
  <c r="A2" i="21"/>
  <c r="L60" i="24" l="1"/>
  <c r="L62" i="24" s="1"/>
  <c r="L64" i="24" s="1"/>
  <c r="L53" i="24"/>
  <c r="F34" i="24"/>
  <c r="B36" i="24"/>
  <c r="K57" i="25"/>
  <c r="K60" i="25" s="1"/>
  <c r="K64" i="25" s="1"/>
  <c r="K48" i="25"/>
  <c r="C95" i="25"/>
  <c r="J10" i="25"/>
  <c r="J13" i="25" s="1"/>
  <c r="J17" i="25" s="1"/>
  <c r="B40" i="25"/>
  <c r="F32" i="25"/>
  <c r="B33" i="25"/>
  <c r="F33" i="25" s="1"/>
  <c r="A2" i="7"/>
  <c r="B26" i="7"/>
  <c r="B27" i="7"/>
  <c r="B25" i="7"/>
  <c r="A2" i="10"/>
  <c r="L43" i="10"/>
  <c r="K43" i="10"/>
  <c r="L42" i="10"/>
  <c r="K42" i="10"/>
  <c r="L41" i="10"/>
  <c r="K41" i="10"/>
  <c r="L40" i="10"/>
  <c r="K40" i="10"/>
  <c r="L39" i="10"/>
  <c r="K39" i="10"/>
  <c r="L38" i="10"/>
  <c r="K38" i="10"/>
  <c r="L37" i="10"/>
  <c r="K37" i="10"/>
  <c r="L36" i="10"/>
  <c r="K36" i="10"/>
  <c r="L35" i="10"/>
  <c r="K35" i="10"/>
  <c r="L34" i="10"/>
  <c r="K34" i="10"/>
  <c r="L33" i="10"/>
  <c r="K33" i="10"/>
  <c r="L32" i="10"/>
  <c r="K32" i="10"/>
  <c r="L31" i="10"/>
  <c r="K31" i="10"/>
  <c r="L30" i="10"/>
  <c r="K30" i="10"/>
  <c r="L29" i="10"/>
  <c r="K29" i="10"/>
  <c r="L28" i="10"/>
  <c r="K28" i="10"/>
  <c r="L27" i="10"/>
  <c r="K27" i="10"/>
  <c r="L26" i="10"/>
  <c r="K26" i="10"/>
  <c r="L25" i="10"/>
  <c r="K25" i="10"/>
  <c r="L24" i="10"/>
  <c r="K24" i="10"/>
  <c r="L23" i="10"/>
  <c r="K23" i="10"/>
  <c r="L22" i="10"/>
  <c r="K22" i="10"/>
  <c r="L21" i="10"/>
  <c r="K21" i="10"/>
  <c r="L20" i="10"/>
  <c r="K20" i="10"/>
  <c r="L19" i="10"/>
  <c r="K19" i="10"/>
  <c r="F8" i="10"/>
  <c r="J6" i="10" s="1"/>
  <c r="E8" i="10"/>
  <c r="D8" i="10"/>
  <c r="A1" i="10"/>
  <c r="D25" i="7" l="1"/>
  <c r="E25" i="7"/>
  <c r="L72" i="24"/>
  <c r="L74" i="24" s="1"/>
  <c r="L76" i="24" s="1"/>
  <c r="L77" i="24" s="1"/>
  <c r="L65" i="24"/>
  <c r="B38" i="24"/>
  <c r="F36" i="24"/>
  <c r="K72" i="25"/>
  <c r="K75" i="25" s="1"/>
  <c r="K79" i="25" s="1"/>
  <c r="K65" i="25"/>
  <c r="J18" i="25"/>
  <c r="J25" i="25"/>
  <c r="J28" i="25" s="1"/>
  <c r="J32" i="25" s="1"/>
  <c r="F40" i="25"/>
  <c r="B43" i="25"/>
  <c r="I25" i="7"/>
  <c r="D26" i="7"/>
  <c r="D19" i="21"/>
  <c r="I19" i="21"/>
  <c r="J19" i="21"/>
  <c r="F25" i="7"/>
  <c r="I26" i="7"/>
  <c r="E26" i="7"/>
  <c r="H25" i="7"/>
  <c r="M25" i="7" s="1"/>
  <c r="F27" i="7"/>
  <c r="J25" i="7"/>
  <c r="I27" i="7"/>
  <c r="F10" i="21"/>
  <c r="E12" i="21"/>
  <c r="F12" i="21"/>
  <c r="I15" i="21"/>
  <c r="E16" i="21"/>
  <c r="D16" i="21"/>
  <c r="F16" i="21"/>
  <c r="E17" i="21"/>
  <c r="F17" i="21"/>
  <c r="H15" i="21"/>
  <c r="E7" i="10"/>
  <c r="I7" i="10" s="1"/>
  <c r="D6" i="10"/>
  <c r="H6" i="10" s="1"/>
  <c r="F7" i="10"/>
  <c r="J7" i="10" s="1"/>
  <c r="D7" i="10"/>
  <c r="D10" i="10" s="1"/>
  <c r="E6" i="10"/>
  <c r="E9" i="21" s="1"/>
  <c r="A11" i="1"/>
  <c r="A6" i="7"/>
  <c r="A9" i="1"/>
  <c r="B19" i="7"/>
  <c r="H19" i="7" s="1"/>
  <c r="B20" i="7"/>
  <c r="B21" i="7"/>
  <c r="B22" i="7"/>
  <c r="B23" i="7"/>
  <c r="B24" i="7"/>
  <c r="B28" i="7"/>
  <c r="B17" i="7"/>
  <c r="B18" i="7"/>
  <c r="H18" i="7" s="1"/>
  <c r="A1" i="7"/>
  <c r="J22" i="7" l="1"/>
  <c r="F22" i="7"/>
  <c r="H22" i="7"/>
  <c r="E22" i="7"/>
  <c r="D22" i="7"/>
  <c r="I22" i="7"/>
  <c r="B48" i="24"/>
  <c r="B39" i="24"/>
  <c r="F39" i="24" s="1"/>
  <c r="F38" i="24"/>
  <c r="K80" i="25"/>
  <c r="K87" i="25"/>
  <c r="K90" i="25" s="1"/>
  <c r="K94" i="25" s="1"/>
  <c r="K95" i="25" s="1"/>
  <c r="J33" i="25"/>
  <c r="J40" i="25"/>
  <c r="J43" i="25" s="1"/>
  <c r="J47" i="25" s="1"/>
  <c r="B47" i="25"/>
  <c r="B57" i="25" s="1"/>
  <c r="F43" i="25"/>
  <c r="I6" i="10"/>
  <c r="H7" i="10"/>
  <c r="F11" i="10"/>
  <c r="E10" i="10"/>
  <c r="I9" i="21"/>
  <c r="F9" i="10"/>
  <c r="F9" i="21"/>
  <c r="D9" i="10"/>
  <c r="D9" i="21"/>
  <c r="J9" i="21"/>
  <c r="H9" i="21"/>
  <c r="E10" i="21"/>
  <c r="H10" i="21"/>
  <c r="L8" i="21" s="1"/>
  <c r="D10" i="21"/>
  <c r="F19" i="21"/>
  <c r="E19" i="21"/>
  <c r="J27" i="7"/>
  <c r="D18" i="21"/>
  <c r="H27" i="7"/>
  <c r="F18" i="21"/>
  <c r="D27" i="7"/>
  <c r="E18" i="21"/>
  <c r="E27" i="7"/>
  <c r="J26" i="7"/>
  <c r="D17" i="21"/>
  <c r="F26" i="7"/>
  <c r="H17" i="21"/>
  <c r="H26" i="7"/>
  <c r="D15" i="21"/>
  <c r="K13" i="21"/>
  <c r="F15" i="21"/>
  <c r="L13" i="21"/>
  <c r="E15" i="21"/>
  <c r="J14" i="21"/>
  <c r="J13" i="21"/>
  <c r="F13" i="21"/>
  <c r="F14" i="21"/>
  <c r="D13" i="21"/>
  <c r="D14" i="21"/>
  <c r="E13" i="21"/>
  <c r="E14" i="21"/>
  <c r="D12" i="21"/>
  <c r="D11" i="21"/>
  <c r="J11" i="21"/>
  <c r="F11" i="21"/>
  <c r="H11" i="21"/>
  <c r="I11" i="21"/>
  <c r="E11" i="21"/>
  <c r="K25" i="7"/>
  <c r="L25" i="7"/>
  <c r="H19" i="21"/>
  <c r="H18" i="21"/>
  <c r="I18" i="21"/>
  <c r="J18" i="21"/>
  <c r="I17" i="21"/>
  <c r="J17" i="21"/>
  <c r="I16" i="21"/>
  <c r="J16" i="21"/>
  <c r="H16" i="21"/>
  <c r="J15" i="21"/>
  <c r="J12" i="21"/>
  <c r="I12" i="21"/>
  <c r="J10" i="21"/>
  <c r="I10" i="21"/>
  <c r="D28" i="7"/>
  <c r="I28" i="7"/>
  <c r="E28" i="7"/>
  <c r="J28" i="7"/>
  <c r="H28" i="7"/>
  <c r="F28" i="7"/>
  <c r="I21" i="7"/>
  <c r="J21" i="7"/>
  <c r="H21" i="7"/>
  <c r="M21" i="7" s="1"/>
  <c r="E21" i="7"/>
  <c r="F21" i="7"/>
  <c r="D24" i="7"/>
  <c r="E24" i="7"/>
  <c r="F24" i="7"/>
  <c r="I24" i="7"/>
  <c r="J24" i="7"/>
  <c r="H24" i="7"/>
  <c r="E20" i="7"/>
  <c r="F20" i="7"/>
  <c r="I20" i="7"/>
  <c r="J20" i="7"/>
  <c r="H20" i="7"/>
  <c r="M20" i="7" s="1"/>
  <c r="D23" i="7"/>
  <c r="I23" i="7"/>
  <c r="H23" i="7"/>
  <c r="J23" i="7"/>
  <c r="E23" i="7"/>
  <c r="F23" i="7"/>
  <c r="D19" i="7"/>
  <c r="I19" i="7"/>
  <c r="M19" i="7"/>
  <c r="J19" i="7"/>
  <c r="E19" i="7"/>
  <c r="F19" i="7"/>
  <c r="H12" i="21"/>
  <c r="J18" i="7"/>
  <c r="E11" i="10"/>
  <c r="E18" i="7"/>
  <c r="F10" i="10"/>
  <c r="E9" i="10"/>
  <c r="F18" i="7"/>
  <c r="D11" i="10"/>
  <c r="D18" i="7"/>
  <c r="I18" i="7"/>
  <c r="D21" i="7"/>
  <c r="D20" i="7"/>
  <c r="A8" i="1"/>
  <c r="E15" i="1"/>
  <c r="F15" i="1"/>
  <c r="D15" i="1"/>
  <c r="L27" i="1"/>
  <c r="L28" i="1"/>
  <c r="L29" i="1"/>
  <c r="L30" i="1"/>
  <c r="L31" i="1"/>
  <c r="L32" i="1"/>
  <c r="L33" i="1"/>
  <c r="L34" i="1"/>
  <c r="L35" i="1"/>
  <c r="L36" i="1"/>
  <c r="L37" i="1"/>
  <c r="L38" i="1"/>
  <c r="L39" i="1"/>
  <c r="L40" i="1"/>
  <c r="L41" i="1"/>
  <c r="L42" i="1"/>
  <c r="L43" i="1"/>
  <c r="L44" i="1"/>
  <c r="L45" i="1"/>
  <c r="L46" i="1"/>
  <c r="L47" i="1"/>
  <c r="L48" i="1"/>
  <c r="L49" i="1"/>
  <c r="L26" i="1"/>
  <c r="K27" i="1"/>
  <c r="K28" i="1"/>
  <c r="K29" i="1"/>
  <c r="K30" i="1"/>
  <c r="K31" i="1"/>
  <c r="K32" i="1"/>
  <c r="K33" i="1"/>
  <c r="K34" i="1"/>
  <c r="K35" i="1"/>
  <c r="K36" i="1"/>
  <c r="K37" i="1"/>
  <c r="K38" i="1"/>
  <c r="K39" i="1"/>
  <c r="K40" i="1"/>
  <c r="K41" i="1"/>
  <c r="K42" i="1"/>
  <c r="K43" i="1"/>
  <c r="K44" i="1"/>
  <c r="K45" i="1"/>
  <c r="K46" i="1"/>
  <c r="K47" i="1"/>
  <c r="K48" i="1"/>
  <c r="K49" i="1"/>
  <c r="K26" i="1"/>
  <c r="B50" i="24" l="1"/>
  <c r="F48" i="24"/>
  <c r="J48" i="25"/>
  <c r="J57" i="25"/>
  <c r="J60" i="25" s="1"/>
  <c r="J64" i="25" s="1"/>
  <c r="B60" i="25"/>
  <c r="F57" i="25"/>
  <c r="F47" i="25"/>
  <c r="B48" i="25"/>
  <c r="F48" i="25" s="1"/>
  <c r="J13" i="1"/>
  <c r="F16" i="1"/>
  <c r="F17" i="1"/>
  <c r="K8" i="21"/>
  <c r="K7" i="21"/>
  <c r="L7" i="21"/>
  <c r="L17" i="21"/>
  <c r="K17" i="21"/>
  <c r="K14" i="21"/>
  <c r="L14" i="21"/>
  <c r="I13" i="21"/>
  <c r="I14" i="21"/>
  <c r="H13" i="21"/>
  <c r="H14" i="21"/>
  <c r="L10" i="21"/>
  <c r="K10" i="21"/>
  <c r="L9" i="21"/>
  <c r="K9" i="21"/>
  <c r="L20" i="7"/>
  <c r="K20" i="7"/>
  <c r="K23" i="7"/>
  <c r="M23" i="7"/>
  <c r="L23" i="7"/>
  <c r="L24" i="7"/>
  <c r="K24" i="7"/>
  <c r="M24" i="7"/>
  <c r="M28" i="7"/>
  <c r="L28" i="7"/>
  <c r="K28" i="7"/>
  <c r="M22" i="7"/>
  <c r="L22" i="7"/>
  <c r="K22" i="7"/>
  <c r="F10" i="7"/>
  <c r="E10" i="7"/>
  <c r="D10" i="7"/>
  <c r="L21" i="7"/>
  <c r="K21" i="7"/>
  <c r="L19" i="7"/>
  <c r="K19" i="7"/>
  <c r="L18" i="7"/>
  <c r="E14" i="1"/>
  <c r="J14" i="1"/>
  <c r="J9" i="7" s="1"/>
  <c r="D14" i="1"/>
  <c r="D13" i="1"/>
  <c r="H13" i="1" s="1"/>
  <c r="H8" i="7" s="1"/>
  <c r="E13" i="1"/>
  <c r="I13" i="1" s="1"/>
  <c r="H14" i="1" l="1"/>
  <c r="H9" i="7" s="1"/>
  <c r="H17" i="7"/>
  <c r="B52" i="24"/>
  <c r="F50" i="24"/>
  <c r="J65" i="25"/>
  <c r="J72" i="25"/>
  <c r="J75" i="25" s="1"/>
  <c r="J79" i="25" s="1"/>
  <c r="B64" i="25"/>
  <c r="F60" i="25"/>
  <c r="D16" i="1"/>
  <c r="D17" i="7"/>
  <c r="L12" i="21"/>
  <c r="K12" i="21"/>
  <c r="L11" i="21"/>
  <c r="K11" i="21"/>
  <c r="J8" i="21"/>
  <c r="J8" i="7"/>
  <c r="D9" i="7"/>
  <c r="E17" i="1"/>
  <c r="E9" i="7"/>
  <c r="E12" i="7" s="1"/>
  <c r="I17" i="7"/>
  <c r="F8" i="21"/>
  <c r="F17" i="7"/>
  <c r="F8" i="7"/>
  <c r="I14" i="1"/>
  <c r="I9" i="7" s="1"/>
  <c r="E8" i="21"/>
  <c r="E8" i="7"/>
  <c r="E11" i="7" s="1"/>
  <c r="E17" i="7"/>
  <c r="J17" i="7"/>
  <c r="F9" i="7"/>
  <c r="D8" i="21"/>
  <c r="D8" i="7"/>
  <c r="D11" i="7" s="1"/>
  <c r="D17" i="1"/>
  <c r="M18" i="7"/>
  <c r="K18" i="7"/>
  <c r="E18" i="1"/>
  <c r="D18" i="1"/>
  <c r="E16" i="1"/>
  <c r="B60" i="24" l="1"/>
  <c r="B53" i="24"/>
  <c r="F53" i="24" s="1"/>
  <c r="F52" i="24"/>
  <c r="J87" i="25"/>
  <c r="J90" i="25" s="1"/>
  <c r="J94" i="25" s="1"/>
  <c r="J95" i="25" s="1"/>
  <c r="J80" i="25"/>
  <c r="B65" i="25"/>
  <c r="F65" i="25" s="1"/>
  <c r="B72" i="25"/>
  <c r="F64" i="25"/>
  <c r="H8" i="21"/>
  <c r="K6" i="21" s="1"/>
  <c r="I8" i="21"/>
  <c r="I8" i="7"/>
  <c r="D12" i="7"/>
  <c r="D13" i="7"/>
  <c r="E13" i="7"/>
  <c r="M17" i="7"/>
  <c r="L17" i="7"/>
  <c r="K17" i="7"/>
  <c r="F12" i="7"/>
  <c r="F13" i="7"/>
  <c r="F11" i="7"/>
  <c r="B62" i="24" l="1"/>
  <c r="F60" i="24"/>
  <c r="B75" i="25"/>
  <c r="F72" i="25"/>
  <c r="L6" i="21"/>
  <c r="B64" i="24" l="1"/>
  <c r="F62" i="24"/>
  <c r="B79" i="25"/>
  <c r="F75" i="25"/>
  <c r="B72" i="24" l="1"/>
  <c r="B65" i="24"/>
  <c r="F65" i="24" s="1"/>
  <c r="F64" i="24"/>
  <c r="B87" i="25"/>
  <c r="F79" i="25"/>
  <c r="B80" i="25"/>
  <c r="F80" i="25" s="1"/>
  <c r="B74" i="24" l="1"/>
  <c r="F72" i="24"/>
  <c r="B90" i="25"/>
  <c r="F87" i="25"/>
  <c r="B76" i="24" l="1"/>
  <c r="F74" i="24"/>
  <c r="B94" i="25"/>
  <c r="F90" i="25"/>
  <c r="I10" i="24" l="1"/>
  <c r="B77" i="24"/>
  <c r="F77" i="24" s="1"/>
  <c r="F76" i="24"/>
  <c r="I10" i="25"/>
  <c r="B95" i="25"/>
  <c r="F95" i="25" s="1"/>
  <c r="F94" i="25"/>
  <c r="M10" i="24" l="1"/>
  <c r="I12" i="24"/>
  <c r="M10" i="25"/>
  <c r="I13" i="25"/>
  <c r="I14" i="24" l="1"/>
  <c r="M12" i="24"/>
  <c r="I17" i="25"/>
  <c r="M13" i="25"/>
  <c r="I22" i="24" l="1"/>
  <c r="I15" i="24"/>
  <c r="M15" i="24" s="1"/>
  <c r="M14" i="24"/>
  <c r="I18" i="25"/>
  <c r="M18" i="25" s="1"/>
  <c r="I25" i="25"/>
  <c r="M17" i="25"/>
  <c r="I24" i="24" l="1"/>
  <c r="M22" i="24"/>
  <c r="I28" i="25"/>
  <c r="M25" i="25"/>
  <c r="I26" i="24" l="1"/>
  <c r="M24" i="24"/>
  <c r="I32" i="25"/>
  <c r="M28" i="25"/>
  <c r="I34" i="24" l="1"/>
  <c r="I27" i="24"/>
  <c r="M27" i="24" s="1"/>
  <c r="M26" i="24"/>
  <c r="I33" i="25"/>
  <c r="M33" i="25" s="1"/>
  <c r="I40" i="25"/>
  <c r="M32" i="25"/>
  <c r="I36" i="24" l="1"/>
  <c r="M34" i="24"/>
  <c r="M40" i="25"/>
  <c r="I43" i="25"/>
  <c r="I38" i="24" l="1"/>
  <c r="M36" i="24"/>
  <c r="I47" i="25"/>
  <c r="M43" i="25"/>
  <c r="I48" i="24" l="1"/>
  <c r="M38" i="24"/>
  <c r="I39" i="24"/>
  <c r="M39" i="24" s="1"/>
  <c r="I48" i="25"/>
  <c r="M48" i="25" s="1"/>
  <c r="I57" i="25"/>
  <c r="M47" i="25"/>
  <c r="M48" i="24" l="1"/>
  <c r="I50" i="24"/>
  <c r="M57" i="25"/>
  <c r="I60" i="25"/>
  <c r="I52" i="24" l="1"/>
  <c r="M50" i="24"/>
  <c r="I64" i="25"/>
  <c r="M60" i="25"/>
  <c r="I60" i="24" l="1"/>
  <c r="I53" i="24"/>
  <c r="M53" i="24" s="1"/>
  <c r="M52" i="24"/>
  <c r="I65" i="25"/>
  <c r="M65" i="25" s="1"/>
  <c r="I72" i="25"/>
  <c r="M64" i="25"/>
  <c r="M60" i="24" l="1"/>
  <c r="I62" i="24"/>
  <c r="I75" i="25"/>
  <c r="M72" i="25"/>
  <c r="I64" i="24" l="1"/>
  <c r="M62" i="24"/>
  <c r="I79" i="25"/>
  <c r="M75" i="25"/>
  <c r="I72" i="24" l="1"/>
  <c r="I65" i="24"/>
  <c r="M65" i="24" s="1"/>
  <c r="M64" i="24"/>
  <c r="I87" i="25"/>
  <c r="M79" i="25"/>
  <c r="I80" i="25"/>
  <c r="M80" i="25" s="1"/>
  <c r="I74" i="24" l="1"/>
  <c r="M72" i="24"/>
  <c r="M87" i="25"/>
  <c r="I90" i="25"/>
  <c r="I76" i="24" l="1"/>
  <c r="M74" i="24"/>
  <c r="I94" i="25"/>
  <c r="M90" i="25"/>
  <c r="M76" i="24" l="1"/>
  <c r="I77" i="24"/>
  <c r="M77" i="24" s="1"/>
  <c r="M94" i="25"/>
  <c r="I95" i="25"/>
  <c r="M95"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Logemann</author>
  </authors>
  <commentList>
    <comment ref="K9" authorId="0" shapeId="0" xr:uid="{00000000-0006-0000-0200-000001000000}">
      <text>
        <r>
          <rPr>
            <sz val="9"/>
            <color indexed="81"/>
            <rFont val="Tahoma"/>
            <family val="2"/>
          </rPr>
          <t xml:space="preserve">
Youth 5-10 years old.</t>
        </r>
      </text>
    </comment>
    <comment ref="K10" authorId="0" shapeId="0" xr:uid="{00000000-0006-0000-0200-000002000000}">
      <text>
        <r>
          <rPr>
            <sz val="9"/>
            <color indexed="81"/>
            <rFont val="Tahoma"/>
            <family val="2"/>
          </rPr>
          <t xml:space="preserve">
Youth 11-13 years of age</t>
        </r>
      </text>
    </comment>
    <comment ref="K11" authorId="0" shapeId="0" xr:uid="{00000000-0006-0000-0200-000003000000}">
      <text>
        <r>
          <rPr>
            <sz val="9"/>
            <color indexed="81"/>
            <rFont val="Tahoma"/>
            <family val="2"/>
          </rPr>
          <t xml:space="preserve">
Young men and young women age 14-16.</t>
        </r>
      </text>
    </comment>
    <comment ref="C15" authorId="0" shapeId="0" xr:uid="{00000000-0006-0000-0200-000004000000}">
      <text>
        <r>
          <rPr>
            <sz val="9"/>
            <color indexed="81"/>
            <rFont val="Tahoma"/>
            <family val="2"/>
          </rPr>
          <t xml:space="preserve">The Opportunity to Join Index is simply a comparison for you to use to benchmark unit saturation.  We know that Subway sells more sub sandwiches because they are everwhere.  If your Opportunity to Join is a lower number, it may indicate a need to add additional units to make the members "opportunity to join" easier.  </t>
        </r>
      </text>
    </comment>
    <comment ref="C16" authorId="0" shapeId="0" xr:uid="{00000000-0006-0000-0200-000005000000}">
      <text>
        <r>
          <rPr>
            <sz val="9"/>
            <color indexed="81"/>
            <rFont val="Tahoma"/>
            <family val="2"/>
          </rPr>
          <t xml:space="preserve">Market Share calculates the density or percent of the Targeted Age Youth served.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Mark Logemann</author>
  </authors>
  <commentList>
    <comment ref="H16" authorId="0" shapeId="0" xr:uid="{00000000-0006-0000-0300-000001000000}">
      <text>
        <r>
          <rPr>
            <sz val="9"/>
            <color indexed="81"/>
            <rFont val="Tahoma"/>
            <family val="2"/>
          </rPr>
          <t>Finally, set targets for this zone. (tan cells)  These can be based on Council/Regional/National data (to the right) or the knowledge and information you know about this Zone.  Targets will calculate additional members and units needed.</t>
        </r>
      </text>
    </comment>
    <comment ref="A26" authorId="0" shapeId="0" xr:uid="{00000000-0006-0000-0300-000002000000}">
      <text>
        <r>
          <rPr>
            <sz val="9"/>
            <color indexed="81"/>
            <rFont val="Tahoma"/>
            <family val="2"/>
          </rPr>
          <t>Using market analysis data, distribute the zip codes among the zone below (yellow cells) and enter them along with community names and Target Age Youth (TAY).  As you enter data, other cells will fill automatically.</t>
        </r>
      </text>
    </comment>
    <comment ref="I26" authorId="0" shapeId="0" xr:uid="{00000000-0006-0000-0300-000003000000}">
      <text>
        <r>
          <rPr>
            <sz val="9"/>
            <color indexed="81"/>
            <rFont val="Tahoma"/>
            <family val="2"/>
          </rPr>
          <t>Assign all existing units (packs, troops, crews,  ships, clubs, and posts) in this zone. (blue cells)  Enter the unit type (from pull-down menu), unit number, and the number of paid members registered at the end of the year. Enter all the packs first and follow the progression through the program as this will assist you later.  As you enter data, other cells will fill automatically.</t>
        </r>
      </text>
    </comment>
  </commentList>
</comments>
</file>

<file path=xl/sharedStrings.xml><?xml version="1.0" encoding="utf-8"?>
<sst xmlns="http://schemas.openxmlformats.org/spreadsheetml/2006/main" count="1290" uniqueCount="350">
  <si>
    <t>Zip Codes Assigned</t>
  </si>
  <si>
    <t>Number</t>
  </si>
  <si>
    <t>Members</t>
  </si>
  <si>
    <t>Pack</t>
  </si>
  <si>
    <t>Troop</t>
  </si>
  <si>
    <t>Crew</t>
  </si>
  <si>
    <t>Ship</t>
  </si>
  <si>
    <t>Cub Scout</t>
  </si>
  <si>
    <t>Boy Scout</t>
  </si>
  <si>
    <t>Venturing</t>
  </si>
  <si>
    <t>Type</t>
  </si>
  <si>
    <t>Units Assigned</t>
  </si>
  <si>
    <t>Packs</t>
  </si>
  <si>
    <t>Code</t>
  </si>
  <si>
    <t>Current Totals</t>
  </si>
  <si>
    <t>Additional Needed</t>
  </si>
  <si>
    <t xml:space="preserve"> Total Units</t>
  </si>
  <si>
    <t xml:space="preserve"> Total Youth Members</t>
  </si>
  <si>
    <t xml:space="preserve"> Total Available Youth</t>
  </si>
  <si>
    <t xml:space="preserve"> Opportunity to Join (Units per 100 TAY)</t>
  </si>
  <si>
    <t xml:space="preserve"> Market Share (Density)</t>
  </si>
  <si>
    <t xml:space="preserve"> Average Size Unit</t>
  </si>
  <si>
    <t>District Growth Plan Workbook</t>
  </si>
  <si>
    <t xml:space="preserve"> City/Town Name</t>
  </si>
  <si>
    <t>Total Youth Members</t>
  </si>
  <si>
    <t>Total Units</t>
  </si>
  <si>
    <t xml:space="preserve"> Zone 1</t>
  </si>
  <si>
    <t xml:space="preserve"> Zone 2</t>
  </si>
  <si>
    <t xml:space="preserve"> Zone 3</t>
  </si>
  <si>
    <t xml:space="preserve"> Zone 4</t>
  </si>
  <si>
    <t xml:space="preserve"> Zone 5</t>
  </si>
  <si>
    <t xml:space="preserve"> Zone 6</t>
  </si>
  <si>
    <t xml:space="preserve"> Zone 7</t>
  </si>
  <si>
    <t xml:space="preserve"> Zone 8</t>
  </si>
  <si>
    <t xml:space="preserve"> Zone 9</t>
  </si>
  <si>
    <t xml:space="preserve"> Zone 10</t>
  </si>
  <si>
    <t>Zone 1 Description</t>
  </si>
  <si>
    <t>Zone 2 Description</t>
  </si>
  <si>
    <t>Zone 3 Description</t>
  </si>
  <si>
    <t>Zone 4 Description</t>
  </si>
  <si>
    <t>Zone 5 Description</t>
  </si>
  <si>
    <t>Zone 6 Description</t>
  </si>
  <si>
    <t>Zone 7 Description</t>
  </si>
  <si>
    <t>Zone 8 Description</t>
  </si>
  <si>
    <t>Zone 9 Description</t>
  </si>
  <si>
    <t>Zone 10 Description</t>
  </si>
  <si>
    <t>Targets</t>
  </si>
  <si>
    <t xml:space="preserve"> Zone 11</t>
  </si>
  <si>
    <t xml:space="preserve"> Zone 12</t>
  </si>
  <si>
    <t>Zone 11 Description</t>
  </si>
  <si>
    <t>Zone 12 Description</t>
  </si>
  <si>
    <t>Council Name</t>
  </si>
  <si>
    <t>District Name</t>
  </si>
  <si>
    <t>Council Number</t>
  </si>
  <si>
    <t>District Number</t>
  </si>
  <si>
    <t>Central</t>
  </si>
  <si>
    <t>Year</t>
  </si>
  <si>
    <t>Total Units at End of Year</t>
  </si>
  <si>
    <t>New Units Needed</t>
  </si>
  <si>
    <t>Rating</t>
  </si>
  <si>
    <t>Zone</t>
  </si>
  <si>
    <t>Chartered Organization</t>
  </si>
  <si>
    <t>Current Units</t>
  </si>
  <si>
    <t>Low</t>
  </si>
  <si>
    <t>Medium</t>
  </si>
  <si>
    <t>High</t>
  </si>
  <si>
    <t>New Unit Prospect List</t>
  </si>
  <si>
    <t>New Unit
Type</t>
  </si>
  <si>
    <t>Territories Defined</t>
  </si>
  <si>
    <t>COUNCIL AND DISTRICT GROWTH PLANNING STEPS</t>
  </si>
  <si>
    <t>Zones</t>
  </si>
  <si>
    <t>Opportunity to Join</t>
  </si>
  <si>
    <t>Market Share</t>
  </si>
  <si>
    <t>Average Unit Size</t>
  </si>
  <si>
    <t>Post</t>
  </si>
  <si>
    <t>Co-Ed Young Adults</t>
  </si>
  <si>
    <t>Total Packs</t>
  </si>
  <si>
    <t>TAY</t>
  </si>
  <si>
    <t>Scout Membership 12/31</t>
  </si>
  <si>
    <t>Cub Membership12/31</t>
  </si>
  <si>
    <t>Co-Ed Age TAY</t>
  </si>
  <si>
    <t>Enter Council Information …</t>
  </si>
  <si>
    <t>Finally, set targets for this zone. (tan cells)  These can be based on Council/Regional/National data (to the right) or the knowledge and information you know about this Zone.  Targets will calculate additional members and units needed.</t>
  </si>
  <si>
    <t>New Units needed</t>
  </si>
  <si>
    <t>January Dropped Units</t>
  </si>
  <si>
    <t>Crews/Ships</t>
  </si>
  <si>
    <t>Unit Projection Worksheet</t>
  </si>
  <si>
    <t>February Dropped Units</t>
  </si>
  <si>
    <t>January</t>
  </si>
  <si>
    <t>February</t>
  </si>
  <si>
    <t>March</t>
  </si>
  <si>
    <t>April</t>
  </si>
  <si>
    <t>May</t>
  </si>
  <si>
    <t>June</t>
  </si>
  <si>
    <t>March Dropped Units</t>
  </si>
  <si>
    <t>April Dropped Units</t>
  </si>
  <si>
    <t>May Dropped Units</t>
  </si>
  <si>
    <t>June Dropped Units</t>
  </si>
  <si>
    <t>Total</t>
  </si>
  <si>
    <t>July</t>
  </si>
  <si>
    <t>July Dropped Units</t>
  </si>
  <si>
    <t>August</t>
  </si>
  <si>
    <t>August Dropped Units</t>
  </si>
  <si>
    <t>September</t>
  </si>
  <si>
    <t>September Dropped Units</t>
  </si>
  <si>
    <t>October Dropped Units</t>
  </si>
  <si>
    <t>November</t>
  </si>
  <si>
    <t>November Dropped Units</t>
  </si>
  <si>
    <t>December</t>
  </si>
  <si>
    <t>December Dropped Units</t>
  </si>
  <si>
    <t>District</t>
  </si>
  <si>
    <t>1st Quarter</t>
  </si>
  <si>
    <t>3rd Quarter</t>
  </si>
  <si>
    <t>2nd Quarter</t>
  </si>
  <si>
    <t>4th Quarter</t>
  </si>
  <si>
    <t>October</t>
  </si>
  <si>
    <t>Membership Projection Worksheet</t>
  </si>
  <si>
    <t>Scout Age</t>
  </si>
  <si>
    <t xml:space="preserve">Cub Age </t>
  </si>
  <si>
    <t>Venturers</t>
  </si>
  <si>
    <t>Explorers</t>
  </si>
  <si>
    <t>January Dropped Members</t>
  </si>
  <si>
    <t>February Dropped Members</t>
  </si>
  <si>
    <t>March Dropped Members</t>
  </si>
  <si>
    <t>April Dropped Members</t>
  </si>
  <si>
    <t>May Dropped Members</t>
  </si>
  <si>
    <t>June Dropped Members</t>
  </si>
  <si>
    <t>December Dropped Members</t>
  </si>
  <si>
    <t>November Dropped Members</t>
  </si>
  <si>
    <t>October Dropped Members</t>
  </si>
  <si>
    <t>September Dropped Members</t>
  </si>
  <si>
    <t>August Dropped Members</t>
  </si>
  <si>
    <t>July Dropped Members</t>
  </si>
  <si>
    <t>Members lost from Dropped Units</t>
  </si>
  <si>
    <t>Members from New Units</t>
  </si>
  <si>
    <t>Exploring</t>
  </si>
  <si>
    <t>Total Crews/Ships</t>
  </si>
  <si>
    <t>Explorer Membership</t>
  </si>
  <si>
    <t>Venturing/Sea Scout Mship</t>
  </si>
  <si>
    <t>Repeat for each Zone used</t>
  </si>
  <si>
    <t>Using your knowledge of your district,  divide into meaningful zones. (use as many as you see fit) Choose Zones by community , school district or other  geography.  Enter the names of the zones in the appropriate (yellow) cells below.</t>
  </si>
  <si>
    <t>Clubs/Posts</t>
  </si>
  <si>
    <t xml:space="preserve">Primary Territory - </t>
  </si>
  <si>
    <t>1/31 Last Year Actual</t>
  </si>
  <si>
    <t>2/29 Last Year Actual</t>
  </si>
  <si>
    <t>3/31 Last Year Actual</t>
  </si>
  <si>
    <t>4/30 Last Year Actual</t>
  </si>
  <si>
    <t>5/31 Last Year Actual</t>
  </si>
  <si>
    <t>6/30 Last Year Actual</t>
  </si>
  <si>
    <t>12/31 Last Year Actual</t>
  </si>
  <si>
    <t>11/30 Last Year Actual</t>
  </si>
  <si>
    <t>10/31 Last Year Actual</t>
  </si>
  <si>
    <t>9/30 Last Year Actual</t>
  </si>
  <si>
    <t>8/31 Last Year Actual</t>
  </si>
  <si>
    <t>7/31 Last Year Actual</t>
  </si>
  <si>
    <t>1/31 This Year Goal</t>
  </si>
  <si>
    <t>2/28 This Year Goal</t>
  </si>
  <si>
    <t>3/31 This Year Goal</t>
  </si>
  <si>
    <t>4/30 This Year Goal</t>
  </si>
  <si>
    <t>5/31 This Year Goal</t>
  </si>
  <si>
    <t>6/30 This Year Goal</t>
  </si>
  <si>
    <t>12/31 This Year Goal</t>
  </si>
  <si>
    <t>11/30 This Year Goal</t>
  </si>
  <si>
    <t>10/31 This Year Goal</t>
  </si>
  <si>
    <t>9/30 This Year Goal</t>
  </si>
  <si>
    <t>8/31 This Year Goal</t>
  </si>
  <si>
    <t>7/31 This Year Goal</t>
  </si>
  <si>
    <t xml:space="preserve">12/31 Last Year </t>
  </si>
  <si>
    <t>1/31 This Year (Actual)</t>
  </si>
  <si>
    <t>2/29  This Year (Actual)</t>
  </si>
  <si>
    <t>3/31  This Year (Actual)</t>
  </si>
  <si>
    <t>4/30  This Year (Actual)</t>
  </si>
  <si>
    <t>5/31  This Year (Actual)</t>
  </si>
  <si>
    <t>11/30  This Year (Actual)</t>
  </si>
  <si>
    <t>10/30  This Year (Actual)</t>
  </si>
  <si>
    <t>9/30  This Year (Actual)</t>
  </si>
  <si>
    <t>8/31  This Year (Actual)</t>
  </si>
  <si>
    <t>7/31  This Year (Actual)</t>
  </si>
  <si>
    <t>6/30  This Year (Actual)</t>
  </si>
  <si>
    <t>12/31 Last Year</t>
  </si>
  <si>
    <t>2/29 This Year (Actual)</t>
  </si>
  <si>
    <t>3/31 This Year (Actual)</t>
  </si>
  <si>
    <t>4/30 This Year (Actual)</t>
  </si>
  <si>
    <t>5/31 This Year (Actual)</t>
  </si>
  <si>
    <t>9/30 This Year (Actual)</t>
  </si>
  <si>
    <t>10/30 This Year (Actual)</t>
  </si>
  <si>
    <t>11/30 This Year (Actual)</t>
  </si>
  <si>
    <t>8/31 This Year (Actual)</t>
  </si>
  <si>
    <t>7/31 This Year (Actual)</t>
  </si>
  <si>
    <t>6/30 This Year (Actual)</t>
  </si>
  <si>
    <t>Average Troop Size</t>
  </si>
  <si>
    <t>Average Pack Size</t>
  </si>
  <si>
    <t>Co-Ed</t>
  </si>
  <si>
    <t>New Unit Type</t>
  </si>
  <si>
    <t xml:space="preserve">This Totals Page will automatically calculate from data entered in each of the previous Zone sheets. </t>
  </si>
  <si>
    <r>
      <t xml:space="preserve">Additional Enrollments </t>
    </r>
    <r>
      <rPr>
        <sz val="8"/>
        <color theme="1"/>
        <rFont val="Calibri"/>
        <family val="2"/>
      </rPr>
      <t>(include transfers)</t>
    </r>
  </si>
  <si>
    <t xml:space="preserve">This portion of the New Units Page will automatically calculate from data entered in each of the previous Zone sheets. </t>
  </si>
  <si>
    <t>Prior Year Comparatives</t>
  </si>
  <si>
    <t>National Average</t>
  </si>
  <si>
    <t xml:space="preserve"> Opportunity to Join</t>
  </si>
  <si>
    <t xml:space="preserve"> Market Share</t>
  </si>
  <si>
    <t xml:space="preserve"> Average Unit size</t>
  </si>
  <si>
    <t>Co-Ed Young
Adults</t>
  </si>
  <si>
    <t xml:space="preserve">Co-Ed </t>
  </si>
  <si>
    <t xml:space="preserve"> Adult Age</t>
  </si>
  <si>
    <t>Young</t>
  </si>
  <si>
    <t>Enter District Information in appropriate (yellow) cells  …</t>
  </si>
  <si>
    <t>School Linkages</t>
  </si>
  <si>
    <t>Other factors in Membership Growth Opportunity</t>
  </si>
  <si>
    <t>Missing Age Groups</t>
  </si>
  <si>
    <t xml:space="preserve">Venturing &amp; Exploring </t>
  </si>
  <si>
    <t xml:space="preserve">Underserved Markets </t>
  </si>
  <si>
    <t>Unit Type</t>
  </si>
  <si>
    <t xml:space="preserve">Career Interest /Hobby Type </t>
  </si>
  <si>
    <t>Possible Partners</t>
  </si>
  <si>
    <t>List plans to improve impact in underserved markets.</t>
  </si>
  <si>
    <r>
      <rPr>
        <b/>
        <u/>
        <sz val="11"/>
        <color theme="1"/>
        <rFont val="Calibri"/>
        <family val="2"/>
      </rPr>
      <t>Pack - Troop Linkages</t>
    </r>
    <r>
      <rPr>
        <u/>
        <sz val="11"/>
        <color theme="1"/>
        <rFont val="Calibri"/>
        <family val="2"/>
      </rPr>
      <t xml:space="preserve"> </t>
    </r>
  </si>
  <si>
    <t>Review this worksheet thoroughly with the help of your staff leader and determine which information to complete before the conference.</t>
  </si>
  <si>
    <t xml:space="preserve">Step 1   </t>
  </si>
  <si>
    <t xml:space="preserve">Complete the membership growth opportunity information on the Setup &amp; Instructions tab. </t>
  </si>
  <si>
    <t xml:space="preserve">Step 2  </t>
  </si>
  <si>
    <t xml:space="preserve">Step 3  </t>
  </si>
  <si>
    <t xml:space="preserve">Step 5   </t>
  </si>
  <si>
    <t xml:space="preserve">Step 7   </t>
  </si>
  <si>
    <t xml:space="preserve">Step 4  </t>
  </si>
  <si>
    <t xml:space="preserve">Step 6  </t>
  </si>
  <si>
    <t xml:space="preserve">Step 8  </t>
  </si>
  <si>
    <t>After identifying current units and  identifying where you need additional units,  list new-unit prospects on the New Unit Prospect List Tab.</t>
  </si>
  <si>
    <t>Use the Trend Planning &amp; Charts Tab to visually show your multi-year impact.</t>
  </si>
  <si>
    <t>Use the Other Factors Tab to identify additional specific opportunity areas for membership and unit growth.</t>
  </si>
  <si>
    <t>Complete the Zone tabs for each Zone used.  This helps show where growth is most needed and also provides comparisons with Scouting outside your district.</t>
  </si>
  <si>
    <t>Complete the monthly Unit and Membership Projection Tabs.   These charts help you spread your district’s growth throughout the year.</t>
  </si>
  <si>
    <t>January Separated Reregistered Mbrs.</t>
  </si>
  <si>
    <t>February Separated Reregistered Mbrs.</t>
  </si>
  <si>
    <t>March Separated Reregistered Mbrs.</t>
  </si>
  <si>
    <t>April Separated Reregistered Mbrs.</t>
  </si>
  <si>
    <t>May Separated Reregistered Mbrs.</t>
  </si>
  <si>
    <t>June Separated Reregistered Mbrs.</t>
  </si>
  <si>
    <t>Dec. Separated Reregistered Mbrs.</t>
  </si>
  <si>
    <t>Nov. Separated Reregistered Mbrs.</t>
  </si>
  <si>
    <t>October Separated Reregistered Mbrs.</t>
  </si>
  <si>
    <t>Sept. Separated Reregistered Mbrs.</t>
  </si>
  <si>
    <t>August Separated Reregistered Mbrs.</t>
  </si>
  <si>
    <t>July Separated Reregistered Mbrs.</t>
  </si>
  <si>
    <t>Jan. Separated Reregistered Units</t>
  </si>
  <si>
    <t>Feb. Separated Reregistered Units</t>
  </si>
  <si>
    <t>Mar. Separated Reregistered Units</t>
  </si>
  <si>
    <t>April Separated Reregistered Units</t>
  </si>
  <si>
    <t>June Separated Reregistered Units</t>
  </si>
  <si>
    <t>Dec. Separated Reregistered Units</t>
  </si>
  <si>
    <t>Nov. Separated Reregistered Units</t>
  </si>
  <si>
    <t>October Separated Reregistered Units</t>
  </si>
  <si>
    <t>Sept. Separated Reregistered Units</t>
  </si>
  <si>
    <t>August Separated Reregistered Units</t>
  </si>
  <si>
    <t>July Separated Reregistered Units</t>
  </si>
  <si>
    <t>May Separated Reregistered Units</t>
  </si>
  <si>
    <t>Do you have Troops without feeder Packs?  List these as opportunities for New Packs.</t>
  </si>
  <si>
    <t xml:space="preserve">Nearly every Elementary School should be able to support a Cub Scout Pack.  List these schools as Opportunities for New Packs. </t>
  </si>
  <si>
    <t>Do you have Troops without younger Scouts?  List these as opportunities for additional recruiting.</t>
  </si>
  <si>
    <t>Western</t>
  </si>
  <si>
    <t>Northeast</t>
  </si>
  <si>
    <t>Southern</t>
  </si>
  <si>
    <t>Crews/ Ships Clubs/Posts</t>
  </si>
  <si>
    <t xml:space="preserve">Crews/ Ships   Clubs/Posts </t>
  </si>
  <si>
    <t xml:space="preserve">Crews/ Ships Clubs/Posts  </t>
  </si>
  <si>
    <t>Crews/ Ships  Clubs/Posts</t>
  </si>
  <si>
    <t>Venturers
Sea Scouts  Explorers</t>
  </si>
  <si>
    <t>Clubs/ Posts</t>
  </si>
  <si>
    <t>Crews/Ships/Clubs/Posts</t>
  </si>
  <si>
    <t>Based on the Career/Hobby Interest Survey, list the Clubs/Posts or Crews/Ships  needed to serve interested youth?</t>
  </si>
  <si>
    <t>Club</t>
  </si>
  <si>
    <t>Co-Ed Young Adult</t>
  </si>
  <si>
    <t xml:space="preserve">Enter your New Unit Prospects below in the yellow portion. (Note - as you make your membership projections for new unit membership, new units on average start with 10-12 youth) </t>
  </si>
  <si>
    <t>Should you want to print out any of the pages in this workbook, they have been set up with automatic page breaks that will make this easy to do.</t>
  </si>
  <si>
    <t>Enter data in color shaded cells -</t>
  </si>
  <si>
    <t>The acromym TAY has been modified to mean Target Age Youth to be more reflective that it only calculates certain targeted ages for each level of the program. See note below.</t>
  </si>
  <si>
    <t>Balance must be 0 or greater to make goal</t>
  </si>
  <si>
    <t>Pack #</t>
  </si>
  <si>
    <t>Retention Percentage</t>
  </si>
  <si>
    <t># after Charter Renewal</t>
  </si>
  <si>
    <t>Year-End Members</t>
  </si>
  <si>
    <t>Crew/   Ship #</t>
  </si>
  <si>
    <t>Club/   Post #</t>
  </si>
  <si>
    <t>TOTALS</t>
  </si>
  <si>
    <t>PACKS</t>
  </si>
  <si>
    <t>New Members Needed for Goal</t>
  </si>
  <si>
    <t>TOTAL NEW MEMBERS NEEDED FOR GOAL</t>
  </si>
  <si>
    <t>CREWS/ SHIPS</t>
  </si>
  <si>
    <t>CLUBS/ POSTS</t>
  </si>
  <si>
    <t>Charter Renewal Percentage/Low Point</t>
  </si>
  <si>
    <t>OVERALL MEMBERSHIP RENEWAL RATE</t>
  </si>
  <si>
    <t>OVERALL UNIT RENEWAL RATE</t>
  </si>
  <si>
    <t>Cub Age Renewal Rate</t>
  </si>
  <si>
    <t>Scout Age Renewal Rate</t>
  </si>
  <si>
    <t>Venture  Renewal Rate</t>
  </si>
  <si>
    <t>Explorer Renewal Rate</t>
  </si>
  <si>
    <t>This page calculates your Charet Renewal Rate and Membership Low Point.  Copy/Paste data (blue boxes) from each Zone used into the appropriate column below.  Enter the expected Membership # after Charter Renewal (yellow boxes) and Percentages and Totals will calculate automatically.</t>
  </si>
  <si>
    <t xml:space="preserve">Step 9  </t>
  </si>
  <si>
    <t>Determine your expected dropped members to calculate your Renewal Rate and Low Point using the Renewal Rate/Low Point tab.</t>
  </si>
  <si>
    <t>Total Troops</t>
  </si>
  <si>
    <t>Using market analysis data, distribute the zip codes among the zone below (yellow cells) and enter them along with community names and Target Age Youth (TAY).  As you enter data, other cells will fill automatically.</t>
  </si>
  <si>
    <t>Target Age Youth</t>
  </si>
  <si>
    <t>Troops</t>
  </si>
  <si>
    <t>TROOPS</t>
  </si>
  <si>
    <t>New Member Coordinators</t>
  </si>
  <si>
    <t>Detail efforts to encourage units to identify a New Member Coordinator to assist in  recruiting/retention efforts.</t>
  </si>
  <si>
    <t>Troop #</t>
  </si>
  <si>
    <t>Assign all existing units (packs, troops, crews,  ships, clubs, and posts) in this zone. (blue cells)  Enter the unit type (from pull-down menu), unit number, and the number of paid members registered at the end of the year. Enter all the packs first and follow the progression through the program as this will assist you later.  As you enter data, other cells will fill automatically.</t>
  </si>
  <si>
    <t>Cub Age</t>
  </si>
  <si>
    <t>Cub 
Age Youth</t>
  </si>
  <si>
    <t>Scout
Age Youth</t>
  </si>
  <si>
    <t>Cubs</t>
  </si>
  <si>
    <t>Scouts</t>
  </si>
  <si>
    <t xml:space="preserve">  </t>
  </si>
  <si>
    <t>Cub  Age</t>
  </si>
  <si>
    <t>Cub Age TAY</t>
  </si>
  <si>
    <t>Scout Age TAY</t>
  </si>
  <si>
    <t>Do not delete unused Zone Tabs as this will impact reporting on subsequent pages.</t>
  </si>
  <si>
    <t xml:space="preserve">   NOTE:</t>
  </si>
  <si>
    <t>Do you have Packs with no Troops to send their Webelos to or have too many Webelos  for the Troop to handle?  List these as opportunities for New Troops.</t>
  </si>
  <si>
    <t>Do you have Packs without Lions?  List these as opportunities for additional recruiting.</t>
  </si>
  <si>
    <t>Exploring Membership</t>
  </si>
  <si>
    <t>Crews/
Ships</t>
  </si>
  <si>
    <r>
      <rPr>
        <i/>
        <sz val="11"/>
        <color theme="1"/>
        <rFont val="Calibri"/>
        <family val="2"/>
        <scheme val="minor"/>
      </rPr>
      <t xml:space="preserve"> This Council and District Growth Plan Workbook, </t>
    </r>
    <r>
      <rPr>
        <sz val="11"/>
        <color theme="1"/>
        <rFont val="Calibri"/>
        <family val="2"/>
        <scheme val="minor"/>
      </rPr>
      <t>with its facts and analysis, will prepare you to participate in your Council Growth Conference.</t>
    </r>
  </si>
  <si>
    <t>Utilize the tools offered at www.my.Scouting - Council Membership Tools. Under the Marketing &amp; Membership tab; including a list of Additional Resources that have a convenient hyperlink to resources to help you grow.</t>
  </si>
  <si>
    <t>National Service Territory</t>
  </si>
  <si>
    <t>Enter National Service Territory number (drop down menu) &amp;  year, council name &amp; number, district name &amp; number, (No need to add the words "Council" or "District.")  and data in appropriate (yellow) cells for both the Council and your District.  As you enter data, other cells will fill automatically.</t>
  </si>
  <si>
    <t>NST 1</t>
  </si>
  <si>
    <t>NST 2</t>
  </si>
  <si>
    <t>NST 3</t>
  </si>
  <si>
    <t>NST 4</t>
  </si>
  <si>
    <t>NST 5</t>
  </si>
  <si>
    <t>NST 6</t>
  </si>
  <si>
    <t>NST 7</t>
  </si>
  <si>
    <t>NST 8</t>
  </si>
  <si>
    <t>NST 9</t>
  </si>
  <si>
    <t>NST 10</t>
  </si>
  <si>
    <t>NST 11</t>
  </si>
  <si>
    <t>NST 12</t>
  </si>
  <si>
    <t>NST 13</t>
  </si>
  <si>
    <t>NST 14</t>
  </si>
  <si>
    <t>NST 15</t>
  </si>
  <si>
    <t>NST 16</t>
  </si>
  <si>
    <t>2022 Actual</t>
  </si>
  <si>
    <t>2021 Actual</t>
  </si>
  <si>
    <t>2020 Actual</t>
  </si>
  <si>
    <t>Begin by entering last year actual #'s in green cells, enter 2024 monthly goals in tan cells, then enter estimates in yellow cells.  As you enter data, other cells will fill automatically.  Additionally, you can come back to this worksheet and update your progress throughout the year.</t>
  </si>
  <si>
    <t>2023 Actual</t>
  </si>
  <si>
    <t>2024 Projected</t>
  </si>
  <si>
    <r>
      <rPr>
        <b/>
        <i/>
        <sz val="14"/>
        <color theme="1"/>
        <rFont val="Calibri"/>
        <family val="2"/>
      </rPr>
      <t>Trend Planning and Charts</t>
    </r>
    <r>
      <rPr>
        <b/>
        <i/>
        <sz val="11"/>
        <color theme="1"/>
        <rFont val="Calibri"/>
        <family val="2"/>
      </rPr>
      <t xml:space="preserve"> - This worksheet will auto populate with your Current Year data you entered earlier.  To get a vision of your trend lines, enter data from the last 4 years and projections for 2024 based on your Council/District Membership Plan.  As you enter data in yellow boxes, other cells will fill automatically and the charts will be built to the right.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</si>
</sst>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_);\(#,##0.0\)"/>
    <numFmt numFmtId="166" formatCode="0.0"/>
    <numFmt numFmtId="167" formatCode="0.00_);\(0.00\)"/>
    <numFmt numFmtId="168" formatCode="_(* #,##0_);_(* \(#,##0\);_(* &quot;-&quot;??_);_(@_)"/>
    <numFmt numFmtId="169" formatCode="0_);\(0\)"/>
  </numFmts>
  <fonts count="39"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sz val="11"/>
      <name val="Calibri"/>
      <family val="2"/>
    </font>
    <font>
      <b/>
      <sz val="11"/>
      <name val="Calibri"/>
      <family val="2"/>
    </font>
    <font>
      <b/>
      <sz val="10"/>
      <color theme="1"/>
      <name val="Calibri"/>
      <family val="2"/>
    </font>
    <font>
      <b/>
      <sz val="12"/>
      <color theme="1"/>
      <name val="Calibri"/>
      <family val="2"/>
    </font>
    <font>
      <i/>
      <sz val="11"/>
      <name val="Calibri"/>
      <family val="2"/>
    </font>
    <font>
      <b/>
      <sz val="14"/>
      <color theme="1"/>
      <name val="Calibri"/>
      <family val="2"/>
    </font>
    <font>
      <b/>
      <i/>
      <sz val="12"/>
      <color theme="1"/>
      <name val="Calibri"/>
      <family val="2"/>
    </font>
    <font>
      <b/>
      <sz val="12"/>
      <name val="Calibri"/>
      <family val="2"/>
    </font>
    <font>
      <sz val="14"/>
      <color theme="1"/>
      <name val="Calibri"/>
      <family val="2"/>
    </font>
    <font>
      <b/>
      <i/>
      <sz val="14"/>
      <color theme="1"/>
      <name val="Calibri"/>
      <family val="2"/>
    </font>
    <font>
      <u/>
      <sz val="11"/>
      <color theme="1"/>
      <name val="Calibri"/>
      <family val="2"/>
    </font>
    <font>
      <u/>
      <sz val="14"/>
      <color theme="1"/>
      <name val="Calibri"/>
      <family val="2"/>
    </font>
    <font>
      <sz val="11"/>
      <color theme="8" tint="-0.499984740745262"/>
      <name val="Calibri"/>
      <family val="2"/>
    </font>
    <font>
      <sz val="14"/>
      <color theme="8" tint="-0.499984740745262"/>
      <name val="Calibri"/>
      <family val="2"/>
    </font>
    <font>
      <sz val="14"/>
      <name val="Calibri"/>
      <family val="2"/>
    </font>
    <font>
      <sz val="11"/>
      <color theme="0"/>
      <name val="Calibri"/>
      <family val="2"/>
    </font>
    <font>
      <sz val="8"/>
      <color theme="1"/>
      <name val="Calibri"/>
      <family val="2"/>
    </font>
    <font>
      <b/>
      <i/>
      <sz val="11"/>
      <color theme="1"/>
      <name val="Calibri"/>
      <family val="2"/>
    </font>
    <font>
      <b/>
      <i/>
      <sz val="11"/>
      <name val="Calibri"/>
      <family val="2"/>
    </font>
    <font>
      <b/>
      <u/>
      <sz val="11"/>
      <color theme="1"/>
      <name val="Calibri"/>
      <family val="2"/>
    </font>
    <font>
      <sz val="12"/>
      <color theme="1"/>
      <name val="Calibri"/>
      <family val="2"/>
    </font>
    <font>
      <sz val="9"/>
      <color indexed="81"/>
      <name val="Tahoma"/>
      <family val="2"/>
    </font>
    <font>
      <sz val="16"/>
      <color theme="1"/>
      <name val="Calibri"/>
      <family val="2"/>
    </font>
    <font>
      <b/>
      <sz val="16"/>
      <color theme="1"/>
      <name val="Calibri"/>
      <family val="2"/>
    </font>
    <font>
      <b/>
      <sz val="18"/>
      <color theme="1"/>
      <name val="Calibri"/>
      <family val="2"/>
    </font>
    <font>
      <i/>
      <sz val="12"/>
      <color theme="1"/>
      <name val="Calibri"/>
      <family val="2"/>
    </font>
    <font>
      <b/>
      <sz val="11"/>
      <color theme="1"/>
      <name val="Calibri"/>
      <family val="2"/>
      <scheme val="minor"/>
    </font>
    <font>
      <b/>
      <sz val="14"/>
      <color theme="1"/>
      <name val="Calibri"/>
      <family val="2"/>
      <scheme val="minor"/>
    </font>
    <font>
      <i/>
      <sz val="11"/>
      <color theme="1"/>
      <name val="Calibri"/>
      <family val="2"/>
      <scheme val="minor"/>
    </font>
    <font>
      <sz val="12"/>
      <color theme="1"/>
      <name val="Calibri"/>
      <family val="2"/>
      <scheme val="minor"/>
    </font>
    <font>
      <sz val="10"/>
      <color theme="1"/>
      <name val="Calibri"/>
      <family val="2"/>
      <scheme val="minor"/>
    </font>
    <font>
      <sz val="6.5"/>
      <color theme="1"/>
      <name val="Calibri"/>
      <family val="2"/>
      <scheme val="minor"/>
    </font>
    <font>
      <b/>
      <sz val="12"/>
      <color theme="1"/>
      <name val="Calibri"/>
      <family val="2"/>
      <scheme val="minor"/>
    </font>
    <font>
      <b/>
      <i/>
      <sz val="11"/>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BFEDA"/>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9FEBA"/>
        <bgColor indexed="64"/>
      </patternFill>
    </fill>
    <fill>
      <patternFill patternType="solid">
        <fgColor rgb="FFFFC000"/>
        <bgColor indexed="64"/>
      </patternFill>
    </fill>
    <fill>
      <patternFill patternType="solid">
        <fgColor theme="9" tint="0.59999389629810485"/>
        <bgColor indexed="64"/>
      </patternFill>
    </fill>
  </fills>
  <borders count="129">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style="medium">
        <color indexed="64"/>
      </left>
      <right/>
      <top/>
      <bottom style="thin">
        <color theme="0" tint="-0.14996795556505021"/>
      </bottom>
      <diagonal/>
    </border>
    <border>
      <left/>
      <right style="medium">
        <color indexed="64"/>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right style="medium">
        <color indexed="64"/>
      </right>
      <top style="thin">
        <color theme="0" tint="-0.14996795556505021"/>
      </top>
      <bottom style="medium">
        <color indexed="64"/>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medium">
        <color indexed="64"/>
      </left>
      <right style="thin">
        <color theme="0" tint="-0.14996795556505021"/>
      </right>
      <top/>
      <bottom style="medium">
        <color indexed="64"/>
      </bottom>
      <diagonal/>
    </border>
    <border>
      <left style="thin">
        <color theme="0" tint="-0.14996795556505021"/>
      </left>
      <right style="thin">
        <color theme="0" tint="-0.14996795556505021"/>
      </right>
      <top/>
      <bottom style="medium">
        <color indexed="64"/>
      </bottom>
      <diagonal/>
    </border>
    <border>
      <left style="thin">
        <color theme="0" tint="-0.14996795556505021"/>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34998626667073579"/>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medium">
        <color indexed="64"/>
      </right>
      <top style="thin">
        <color theme="0" tint="-0.34998626667073579"/>
      </top>
      <bottom/>
      <diagonal/>
    </border>
    <border>
      <left style="thin">
        <color theme="0" tint="-0.34998626667073579"/>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0" tint="-0.14996795556505021"/>
      </right>
      <top style="medium">
        <color indexed="64"/>
      </top>
      <bottom/>
      <diagonal/>
    </border>
    <border>
      <left style="thin">
        <color theme="0" tint="-0.14996795556505021"/>
      </left>
      <right style="thin">
        <color theme="0" tint="-0.14996795556505021"/>
      </right>
      <top style="medium">
        <color indexed="64"/>
      </top>
      <bottom/>
      <diagonal/>
    </border>
    <border>
      <left style="thin">
        <color theme="0" tint="-0.14996795556505021"/>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style="medium">
        <color indexed="64"/>
      </right>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theme="0" tint="-0.14996795556505021"/>
      </right>
      <top style="medium">
        <color indexed="64"/>
      </top>
      <bottom style="thin">
        <color theme="0" tint="-0.14996795556505021"/>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theme="0" tint="-0.14996795556505021"/>
      </left>
      <right/>
      <top style="thin">
        <color theme="0" tint="-0.14996795556505021"/>
      </top>
      <bottom style="thin">
        <color theme="0" tint="-0.1499679555650502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9" fontId="3" fillId="0" borderId="0" applyFont="0" applyFill="0" applyBorder="0" applyAlignment="0" applyProtection="0"/>
    <xf numFmtId="43" fontId="3" fillId="0" borderId="0" applyFont="0" applyFill="0" applyBorder="0" applyAlignment="0" applyProtection="0"/>
  </cellStyleXfs>
  <cellXfs count="491">
    <xf numFmtId="0" fontId="0" fillId="0" borderId="0" xfId="0"/>
    <xf numFmtId="0" fontId="5" fillId="0" borderId="0" xfId="0" applyFont="1"/>
    <xf numFmtId="37" fontId="0" fillId="0" borderId="5" xfId="0" applyNumberFormat="1" applyBorder="1"/>
    <xf numFmtId="37" fontId="0" fillId="0" borderId="6" xfId="0" applyNumberFormat="1" applyBorder="1"/>
    <xf numFmtId="37" fontId="0" fillId="0" borderId="7" xfId="0" applyNumberFormat="1" applyBorder="1"/>
    <xf numFmtId="39" fontId="0" fillId="0" borderId="5" xfId="0" applyNumberFormat="1" applyBorder="1"/>
    <xf numFmtId="39" fontId="0" fillId="0" borderId="6" xfId="0" applyNumberFormat="1" applyBorder="1"/>
    <xf numFmtId="39" fontId="0" fillId="0" borderId="7" xfId="0" applyNumberFormat="1" applyBorder="1"/>
    <xf numFmtId="164" fontId="0" fillId="0" borderId="5" xfId="1" applyNumberFormat="1" applyFont="1" applyBorder="1"/>
    <xf numFmtId="164" fontId="0" fillId="0" borderId="6" xfId="1" applyNumberFormat="1" applyFont="1" applyBorder="1"/>
    <xf numFmtId="164" fontId="0" fillId="0" borderId="7" xfId="1" applyNumberFormat="1" applyFont="1" applyBorder="1"/>
    <xf numFmtId="39" fontId="0" fillId="0" borderId="8" xfId="0" applyNumberFormat="1" applyBorder="1"/>
    <xf numFmtId="39" fontId="0" fillId="0" borderId="9" xfId="0" applyNumberFormat="1" applyBorder="1"/>
    <xf numFmtId="39" fontId="0" fillId="0" borderId="10" xfId="0" applyNumberFormat="1"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39" fontId="0" fillId="2" borderId="8" xfId="0" applyNumberFormat="1" applyFill="1" applyBorder="1"/>
    <xf numFmtId="39" fontId="0" fillId="2" borderId="9" xfId="0" applyNumberFormat="1" applyFill="1" applyBorder="1"/>
    <xf numFmtId="39" fontId="0" fillId="2" borderId="10" xfId="0" applyNumberFormat="1" applyFill="1" applyBorder="1"/>
    <xf numFmtId="37" fontId="0" fillId="0" borderId="26" xfId="0" applyNumberFormat="1" applyBorder="1"/>
    <xf numFmtId="37" fontId="0" fillId="0" borderId="27" xfId="0" applyNumberFormat="1" applyBorder="1"/>
    <xf numFmtId="37" fontId="0" fillId="0" borderId="28" xfId="0" applyNumberFormat="1" applyBorder="1"/>
    <xf numFmtId="0" fontId="9" fillId="0" borderId="0" xfId="0" applyFont="1" applyAlignment="1">
      <alignment vertical="center"/>
    </xf>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37" fontId="0" fillId="0" borderId="43" xfId="0" applyNumberFormat="1" applyBorder="1"/>
    <xf numFmtId="37" fontId="0" fillId="0" borderId="44" xfId="0" applyNumberFormat="1" applyBorder="1"/>
    <xf numFmtId="37" fontId="0" fillId="0" borderId="51" xfId="0" applyNumberFormat="1" applyBorder="1"/>
    <xf numFmtId="37" fontId="0" fillId="0" borderId="45" xfId="0" applyNumberFormat="1" applyBorder="1"/>
    <xf numFmtId="37" fontId="0" fillId="0" borderId="46" xfId="0" applyNumberFormat="1" applyBorder="1"/>
    <xf numFmtId="37" fontId="0" fillId="0" borderId="47" xfId="0" applyNumberFormat="1" applyBorder="1"/>
    <xf numFmtId="39" fontId="0" fillId="0" borderId="45" xfId="0" applyNumberFormat="1" applyBorder="1"/>
    <xf numFmtId="39" fontId="0" fillId="0" borderId="46" xfId="0" applyNumberFormat="1" applyBorder="1"/>
    <xf numFmtId="39" fontId="0" fillId="0" borderId="47" xfId="0" applyNumberFormat="1" applyBorder="1"/>
    <xf numFmtId="164" fontId="0" fillId="0" borderId="45" xfId="1" applyNumberFormat="1" applyFont="1" applyBorder="1" applyProtection="1"/>
    <xf numFmtId="164" fontId="0" fillId="0" borderId="46" xfId="1" applyNumberFormat="1" applyFont="1" applyBorder="1" applyProtection="1"/>
    <xf numFmtId="164" fontId="0" fillId="0" borderId="47" xfId="1" applyNumberFormat="1" applyFont="1" applyBorder="1" applyProtection="1"/>
    <xf numFmtId="0" fontId="0" fillId="3" borderId="29" xfId="0" applyFill="1" applyBorder="1" applyAlignment="1">
      <alignment horizontal="left"/>
    </xf>
    <xf numFmtId="0" fontId="0" fillId="3" borderId="20" xfId="0" applyFill="1" applyBorder="1" applyAlignment="1">
      <alignment horizontal="left"/>
    </xf>
    <xf numFmtId="0" fontId="0" fillId="3" borderId="23" xfId="0" applyFill="1" applyBorder="1" applyAlignment="1">
      <alignment horizontal="left"/>
    </xf>
    <xf numFmtId="0" fontId="0" fillId="0" borderId="0" xfId="0" applyAlignment="1">
      <alignment horizontal="left"/>
    </xf>
    <xf numFmtId="0" fontId="0" fillId="3" borderId="30" xfId="0" applyFill="1" applyBorder="1" applyAlignment="1">
      <alignment horizontal="left"/>
    </xf>
    <xf numFmtId="0" fontId="0" fillId="3" borderId="22" xfId="0" applyFill="1" applyBorder="1" applyAlignment="1">
      <alignment horizontal="left"/>
    </xf>
    <xf numFmtId="0" fontId="0" fillId="3" borderId="25" xfId="0" applyFill="1" applyBorder="1" applyAlignment="1">
      <alignment horizontal="left"/>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37" fontId="0" fillId="3" borderId="43" xfId="0" applyNumberFormat="1" applyFill="1" applyBorder="1"/>
    <xf numFmtId="37" fontId="0" fillId="3" borderId="44" xfId="0" applyNumberFormat="1" applyFill="1" applyBorder="1"/>
    <xf numFmtId="37" fontId="0" fillId="3" borderId="51" xfId="0" applyNumberFormat="1" applyFill="1" applyBorder="1"/>
    <xf numFmtId="37" fontId="0" fillId="3" borderId="45" xfId="0" applyNumberFormat="1" applyFill="1" applyBorder="1"/>
    <xf numFmtId="37" fontId="0" fillId="3" borderId="46" xfId="0" applyNumberFormat="1" applyFill="1" applyBorder="1"/>
    <xf numFmtId="37" fontId="0" fillId="3" borderId="47" xfId="0" applyNumberFormat="1" applyFill="1" applyBorder="1"/>
    <xf numFmtId="37" fontId="0" fillId="3" borderId="48" xfId="0" applyNumberFormat="1" applyFill="1" applyBorder="1"/>
    <xf numFmtId="37" fontId="0" fillId="3" borderId="49" xfId="0" applyNumberFormat="1" applyFill="1" applyBorder="1"/>
    <xf numFmtId="37" fontId="0" fillId="3" borderId="50" xfId="0" applyNumberFormat="1" applyFill="1" applyBorder="1"/>
    <xf numFmtId="37" fontId="0" fillId="0" borderId="48" xfId="0" applyNumberFormat="1" applyBorder="1"/>
    <xf numFmtId="37" fontId="0" fillId="0" borderId="49" xfId="0" applyNumberFormat="1" applyBorder="1"/>
    <xf numFmtId="37" fontId="0" fillId="0" borderId="50" xfId="0" applyNumberFormat="1" applyBorder="1"/>
    <xf numFmtId="165" fontId="0" fillId="0" borderId="48" xfId="0" applyNumberFormat="1" applyBorder="1"/>
    <xf numFmtId="165" fontId="0" fillId="0" borderId="49" xfId="0" applyNumberFormat="1" applyBorder="1"/>
    <xf numFmtId="165" fontId="0" fillId="0" borderId="50" xfId="0" applyNumberFormat="1" applyBorder="1"/>
    <xf numFmtId="0" fontId="7" fillId="2" borderId="1" xfId="0" applyFont="1" applyFill="1" applyBorder="1" applyAlignment="1">
      <alignment horizontal="left" vertical="center" indent="1"/>
    </xf>
    <xf numFmtId="0" fontId="7" fillId="2" borderId="3" xfId="0" applyFont="1" applyFill="1" applyBorder="1" applyAlignment="1">
      <alignment horizontal="left" vertical="center"/>
    </xf>
    <xf numFmtId="0" fontId="5" fillId="3" borderId="0" xfId="0" applyFont="1" applyFill="1" applyAlignment="1">
      <alignment horizontal="left"/>
    </xf>
    <xf numFmtId="37" fontId="5" fillId="3" borderId="0" xfId="0" applyNumberFormat="1" applyFont="1" applyFill="1"/>
    <xf numFmtId="0" fontId="0" fillId="4" borderId="29" xfId="0" applyFill="1" applyBorder="1" applyAlignment="1" applyProtection="1">
      <alignment horizontal="left" indent="1"/>
      <protection locked="0"/>
    </xf>
    <xf numFmtId="0" fontId="0" fillId="4" borderId="20" xfId="0" applyFill="1" applyBorder="1" applyAlignment="1" applyProtection="1">
      <alignment horizontal="left" indent="1"/>
      <protection locked="0"/>
    </xf>
    <xf numFmtId="37" fontId="0" fillId="4" borderId="20" xfId="0" applyNumberFormat="1" applyFill="1" applyBorder="1" applyProtection="1">
      <protection locked="0"/>
    </xf>
    <xf numFmtId="37" fontId="0" fillId="4" borderId="21" xfId="0" applyNumberFormat="1" applyFill="1" applyBorder="1" applyProtection="1">
      <protection locked="0"/>
    </xf>
    <xf numFmtId="37" fontId="0" fillId="4" borderId="22" xfId="0" applyNumberFormat="1" applyFill="1" applyBorder="1" applyProtection="1">
      <protection locked="0"/>
    </xf>
    <xf numFmtId="0" fontId="0" fillId="4" borderId="23" xfId="0" applyFill="1" applyBorder="1" applyAlignment="1" applyProtection="1">
      <alignment horizontal="left" indent="1"/>
      <protection locked="0"/>
    </xf>
    <xf numFmtId="37" fontId="0" fillId="4" borderId="23" xfId="0" applyNumberFormat="1" applyFill="1" applyBorder="1" applyProtection="1">
      <protection locked="0"/>
    </xf>
    <xf numFmtId="37" fontId="0" fillId="4" borderId="24" xfId="0" applyNumberFormat="1" applyFill="1" applyBorder="1" applyProtection="1">
      <protection locked="0"/>
    </xf>
    <xf numFmtId="37" fontId="0" fillId="4" borderId="25" xfId="0" applyNumberFormat="1" applyFill="1" applyBorder="1" applyProtection="1">
      <protection locked="0"/>
    </xf>
    <xf numFmtId="0" fontId="0" fillId="0" borderId="0" xfId="0" applyAlignment="1">
      <alignment wrapText="1"/>
    </xf>
    <xf numFmtId="0" fontId="10" fillId="0" borderId="0" xfId="0" applyFont="1" applyAlignment="1">
      <alignment vertical="center"/>
    </xf>
    <xf numFmtId="0" fontId="4" fillId="0" borderId="0" xfId="0" applyFont="1" applyAlignment="1">
      <alignment vertical="center"/>
    </xf>
    <xf numFmtId="165" fontId="0" fillId="0" borderId="8" xfId="0" applyNumberFormat="1" applyBorder="1"/>
    <xf numFmtId="165" fontId="0" fillId="0" borderId="9" xfId="0" applyNumberFormat="1" applyBorder="1"/>
    <xf numFmtId="165" fontId="0" fillId="0" borderId="10" xfId="0" applyNumberFormat="1" applyBorder="1"/>
    <xf numFmtId="37" fontId="0" fillId="4" borderId="17" xfId="0" applyNumberFormat="1" applyFill="1" applyBorder="1" applyProtection="1">
      <protection locked="0"/>
    </xf>
    <xf numFmtId="37" fontId="0" fillId="4" borderId="18" xfId="0" applyNumberFormat="1" applyFill="1" applyBorder="1" applyProtection="1">
      <protection locked="0"/>
    </xf>
    <xf numFmtId="37" fontId="0" fillId="4" borderId="19" xfId="0" applyNumberFormat="1" applyFill="1" applyBorder="1" applyProtection="1">
      <protection locked="0"/>
    </xf>
    <xf numFmtId="0" fontId="7" fillId="2" borderId="62" xfId="0" applyFont="1" applyFill="1" applyBorder="1" applyAlignment="1">
      <alignment horizontal="center" vertical="center" wrapText="1"/>
    </xf>
    <xf numFmtId="0" fontId="7" fillId="2" borderId="63" xfId="0" applyFont="1" applyFill="1" applyBorder="1" applyAlignment="1">
      <alignment horizontal="center" vertical="center" wrapText="1"/>
    </xf>
    <xf numFmtId="0" fontId="7" fillId="2" borderId="64" xfId="0" applyFont="1" applyFill="1" applyBorder="1" applyAlignment="1">
      <alignment horizontal="center" vertical="center" wrapText="1"/>
    </xf>
    <xf numFmtId="39" fontId="0" fillId="6" borderId="5" xfId="0" applyNumberFormat="1" applyFill="1" applyBorder="1" applyProtection="1">
      <protection locked="0"/>
    </xf>
    <xf numFmtId="39" fontId="0" fillId="6" borderId="6" xfId="0" applyNumberFormat="1" applyFill="1" applyBorder="1" applyProtection="1">
      <protection locked="0"/>
    </xf>
    <xf numFmtId="39" fontId="0" fillId="6" borderId="7" xfId="0" applyNumberFormat="1" applyFill="1" applyBorder="1" applyProtection="1">
      <protection locked="0"/>
    </xf>
    <xf numFmtId="164" fontId="0" fillId="6" borderId="5" xfId="1" applyNumberFormat="1" applyFont="1" applyFill="1" applyBorder="1" applyProtection="1">
      <protection locked="0"/>
    </xf>
    <xf numFmtId="164" fontId="0" fillId="6" borderId="6" xfId="1" applyNumberFormat="1" applyFont="1" applyFill="1" applyBorder="1" applyProtection="1">
      <protection locked="0"/>
    </xf>
    <xf numFmtId="164" fontId="0" fillId="6" borderId="7" xfId="1" applyNumberFormat="1" applyFont="1" applyFill="1" applyBorder="1" applyProtection="1">
      <protection locked="0"/>
    </xf>
    <xf numFmtId="0" fontId="10" fillId="0" borderId="0" xfId="0" applyFont="1" applyAlignment="1">
      <alignment horizontal="center"/>
    </xf>
    <xf numFmtId="0" fontId="0" fillId="0" borderId="68" xfId="0" applyBorder="1" applyAlignment="1">
      <alignment vertical="center"/>
    </xf>
    <xf numFmtId="0" fontId="0" fillId="0" borderId="70" xfId="0" applyBorder="1"/>
    <xf numFmtId="0" fontId="0" fillId="0" borderId="60" xfId="0" applyBorder="1"/>
    <xf numFmtId="0" fontId="0" fillId="0" borderId="4" xfId="0" applyBorder="1"/>
    <xf numFmtId="0" fontId="0" fillId="0" borderId="72" xfId="0" applyBorder="1" applyAlignment="1">
      <alignment vertical="center"/>
    </xf>
    <xf numFmtId="0" fontId="0" fillId="0" borderId="73" xfId="0" applyBorder="1"/>
    <xf numFmtId="0" fontId="0" fillId="0" borderId="74" xfId="0" applyBorder="1"/>
    <xf numFmtId="0" fontId="0" fillId="0" borderId="72" xfId="0" applyBorder="1"/>
    <xf numFmtId="39" fontId="0" fillId="0" borderId="0" xfId="0" applyNumberFormat="1"/>
    <xf numFmtId="164" fontId="0" fillId="0" borderId="0" xfId="1" applyNumberFormat="1" applyFont="1" applyBorder="1" applyProtection="1"/>
    <xf numFmtId="165" fontId="0" fillId="0" borderId="0" xfId="0" applyNumberFormat="1"/>
    <xf numFmtId="0" fontId="14" fillId="0" borderId="0" xfId="0" applyFont="1"/>
    <xf numFmtId="0" fontId="4" fillId="0" borderId="41" xfId="0" applyFont="1" applyBorder="1"/>
    <xf numFmtId="0" fontId="0" fillId="0" borderId="61" xfId="0" applyBorder="1" applyAlignment="1">
      <alignment horizontal="center" vertical="center"/>
    </xf>
    <xf numFmtId="0" fontId="0" fillId="0" borderId="42" xfId="0" applyBorder="1" applyAlignment="1">
      <alignment horizontal="center" vertical="center"/>
    </xf>
    <xf numFmtId="0" fontId="0" fillId="0" borderId="77" xfId="0" applyBorder="1"/>
    <xf numFmtId="0" fontId="0" fillId="0" borderId="83" xfId="0" applyBorder="1" applyAlignment="1">
      <alignment horizontal="center" vertical="center"/>
    </xf>
    <xf numFmtId="0" fontId="0" fillId="0" borderId="84" xfId="0" applyBorder="1" applyAlignment="1">
      <alignment horizontal="center"/>
    </xf>
    <xf numFmtId="0" fontId="0" fillId="0" borderId="85" xfId="0" applyBorder="1" applyAlignment="1">
      <alignment horizontal="center"/>
    </xf>
    <xf numFmtId="0" fontId="0" fillId="0" borderId="4" xfId="0" applyBorder="1" applyAlignment="1">
      <alignment horizontal="center"/>
    </xf>
    <xf numFmtId="0" fontId="0" fillId="0" borderId="72" xfId="0" applyBorder="1" applyAlignment="1">
      <alignment horizontal="center"/>
    </xf>
    <xf numFmtId="0" fontId="0" fillId="0" borderId="80" xfId="0" applyBorder="1" applyAlignment="1">
      <alignment horizontal="center"/>
    </xf>
    <xf numFmtId="0" fontId="0" fillId="0" borderId="82" xfId="0" applyBorder="1" applyAlignment="1">
      <alignment horizontal="center"/>
    </xf>
    <xf numFmtId="0" fontId="0" fillId="0" borderId="86" xfId="0" applyBorder="1" applyAlignment="1">
      <alignment horizontal="center"/>
    </xf>
    <xf numFmtId="0" fontId="0" fillId="0" borderId="76" xfId="0" applyBorder="1" applyAlignment="1">
      <alignment horizontal="center"/>
    </xf>
    <xf numFmtId="0" fontId="0" fillId="0" borderId="78" xfId="0" applyBorder="1" applyAlignment="1">
      <alignment horizontal="center"/>
    </xf>
    <xf numFmtId="0" fontId="0" fillId="0" borderId="81" xfId="0" applyBorder="1" applyAlignment="1">
      <alignment horizontal="center"/>
    </xf>
    <xf numFmtId="0" fontId="0" fillId="0" borderId="87" xfId="0" applyBorder="1"/>
    <xf numFmtId="14" fontId="0" fillId="0" borderId="87" xfId="0" applyNumberFormat="1" applyBorder="1"/>
    <xf numFmtId="0" fontId="4" fillId="0" borderId="88" xfId="0" applyFont="1" applyBorder="1"/>
    <xf numFmtId="0" fontId="0" fillId="0" borderId="89" xfId="0" applyBorder="1" applyAlignment="1">
      <alignment horizontal="center" vertical="center"/>
    </xf>
    <xf numFmtId="0" fontId="0" fillId="0" borderId="90" xfId="0" applyBorder="1" applyAlignment="1">
      <alignment horizontal="center" vertical="center" wrapText="1"/>
    </xf>
    <xf numFmtId="0" fontId="0" fillId="0" borderId="92" xfId="0" applyBorder="1" applyAlignment="1">
      <alignment horizontal="center" vertical="center" wrapText="1"/>
    </xf>
    <xf numFmtId="0" fontId="15" fillId="0" borderId="0" xfId="0" applyFont="1"/>
    <xf numFmtId="0" fontId="4" fillId="0" borderId="0" xfId="0" applyFont="1"/>
    <xf numFmtId="0" fontId="13" fillId="0" borderId="0" xfId="0" applyFont="1"/>
    <xf numFmtId="0" fontId="0" fillId="0" borderId="89" xfId="0" applyBorder="1" applyAlignment="1">
      <alignment horizontal="center" vertical="center" wrapText="1"/>
    </xf>
    <xf numFmtId="37" fontId="0" fillId="3" borderId="4" xfId="0" applyNumberFormat="1" applyFill="1" applyBorder="1"/>
    <xf numFmtId="37" fontId="0" fillId="3" borderId="75" xfId="0" applyNumberFormat="1" applyFill="1" applyBorder="1"/>
    <xf numFmtId="37" fontId="0" fillId="3" borderId="79" xfId="0" applyNumberFormat="1" applyFill="1" applyBorder="1"/>
    <xf numFmtId="37" fontId="0" fillId="3" borderId="80" xfId="0" applyNumberFormat="1" applyFill="1" applyBorder="1"/>
    <xf numFmtId="0" fontId="0" fillId="4" borderId="75" xfId="0" applyFill="1" applyBorder="1" applyAlignment="1" applyProtection="1">
      <alignment horizontal="center"/>
      <protection locked="0"/>
    </xf>
    <xf numFmtId="0" fontId="0" fillId="4" borderId="79" xfId="0" applyFill="1" applyBorder="1" applyAlignment="1" applyProtection="1">
      <alignment horizontal="center"/>
      <protection locked="0"/>
    </xf>
    <xf numFmtId="0" fontId="0" fillId="4" borderId="97" xfId="0" applyFill="1" applyBorder="1" applyAlignment="1" applyProtection="1">
      <alignment horizontal="center"/>
      <protection locked="0"/>
    </xf>
    <xf numFmtId="0" fontId="0" fillId="0" borderId="0" xfId="0" applyAlignment="1">
      <alignment horizontal="center" wrapText="1"/>
    </xf>
    <xf numFmtId="0" fontId="7" fillId="2" borderId="99" xfId="0" applyFont="1" applyFill="1" applyBorder="1" applyAlignment="1">
      <alignment horizontal="center" vertical="center" wrapText="1"/>
    </xf>
    <xf numFmtId="0" fontId="7" fillId="2" borderId="100" xfId="0" applyFont="1" applyFill="1" applyBorder="1" applyAlignment="1">
      <alignment horizontal="center" vertical="center" wrapText="1"/>
    </xf>
    <xf numFmtId="0" fontId="7" fillId="2" borderId="101" xfId="0" applyFont="1" applyFill="1" applyBorder="1" applyAlignment="1">
      <alignment horizontal="center" vertical="center" wrapText="1"/>
    </xf>
    <xf numFmtId="37" fontId="0" fillId="0" borderId="1" xfId="0" applyNumberFormat="1" applyBorder="1"/>
    <xf numFmtId="37" fontId="0" fillId="0" borderId="2" xfId="0" applyNumberFormat="1" applyBorder="1"/>
    <xf numFmtId="37" fontId="0" fillId="0" borderId="3" xfId="0" applyNumberFormat="1" applyBorder="1"/>
    <xf numFmtId="0" fontId="14" fillId="0" borderId="0" xfId="0" applyFont="1" applyAlignment="1">
      <alignment horizontal="right"/>
    </xf>
    <xf numFmtId="1" fontId="14" fillId="0" borderId="0" xfId="0" applyNumberFormat="1" applyFont="1"/>
    <xf numFmtId="0" fontId="16" fillId="0" borderId="0" xfId="0" applyFont="1" applyAlignment="1">
      <alignment horizontal="right"/>
    </xf>
    <xf numFmtId="0" fontId="16" fillId="0" borderId="0" xfId="0" applyFont="1"/>
    <xf numFmtId="0" fontId="17" fillId="0" borderId="0" xfId="0" applyFont="1"/>
    <xf numFmtId="166" fontId="17" fillId="0" borderId="0" xfId="0" applyNumberFormat="1" applyFont="1"/>
    <xf numFmtId="0" fontId="13" fillId="0" borderId="0" xfId="0" applyFont="1" applyAlignment="1">
      <alignment horizontal="center" wrapText="1"/>
    </xf>
    <xf numFmtId="0" fontId="10" fillId="2" borderId="0" xfId="0" applyFont="1" applyFill="1"/>
    <xf numFmtId="0" fontId="13" fillId="2" borderId="0" xfId="0" applyFont="1" applyFill="1"/>
    <xf numFmtId="0" fontId="18" fillId="0" borderId="0" xfId="0" applyFont="1"/>
    <xf numFmtId="0" fontId="10" fillId="0" borderId="0" xfId="0" applyFont="1"/>
    <xf numFmtId="0" fontId="19" fillId="0" borderId="0" xfId="0" applyFont="1"/>
    <xf numFmtId="9" fontId="19" fillId="0" borderId="0" xfId="1" applyFont="1"/>
    <xf numFmtId="166" fontId="19" fillId="0" borderId="0" xfId="0" applyNumberFormat="1" applyFont="1"/>
    <xf numFmtId="0" fontId="19" fillId="2" borderId="0" xfId="0" applyFont="1" applyFill="1"/>
    <xf numFmtId="0" fontId="20" fillId="0" borderId="0" xfId="0" applyFont="1"/>
    <xf numFmtId="0" fontId="0" fillId="5" borderId="96" xfId="0" applyFill="1" applyBorder="1" applyAlignment="1" applyProtection="1">
      <alignment horizontal="left" indent="1"/>
      <protection locked="0"/>
    </xf>
    <xf numFmtId="37" fontId="0" fillId="5" borderId="91" xfId="0" applyNumberFormat="1" applyFill="1" applyBorder="1" applyAlignment="1" applyProtection="1">
      <alignment horizontal="center"/>
      <protection locked="0"/>
    </xf>
    <xf numFmtId="0" fontId="0" fillId="5" borderId="75" xfId="0" applyFill="1" applyBorder="1" applyAlignment="1" applyProtection="1">
      <alignment horizontal="left" indent="1"/>
      <protection locked="0"/>
    </xf>
    <xf numFmtId="37" fontId="0" fillId="5" borderId="76" xfId="0" applyNumberFormat="1" applyFill="1" applyBorder="1" applyAlignment="1" applyProtection="1">
      <alignment horizontal="center"/>
      <protection locked="0"/>
    </xf>
    <xf numFmtId="0" fontId="0" fillId="5" borderId="79" xfId="0" applyFill="1" applyBorder="1" applyAlignment="1" applyProtection="1">
      <alignment horizontal="left" indent="1"/>
      <protection locked="0"/>
    </xf>
    <xf numFmtId="37" fontId="0" fillId="5" borderId="81" xfId="0" applyNumberFormat="1" applyFill="1" applyBorder="1" applyAlignment="1" applyProtection="1">
      <alignment horizontal="center"/>
      <protection locked="0"/>
    </xf>
    <xf numFmtId="0" fontId="0" fillId="5" borderId="103" xfId="0" applyFill="1" applyBorder="1" applyAlignment="1" applyProtection="1">
      <alignment horizontal="center"/>
      <protection locked="0"/>
    </xf>
    <xf numFmtId="0" fontId="0" fillId="5" borderId="74" xfId="0" applyFill="1" applyBorder="1" applyAlignment="1" applyProtection="1">
      <alignment horizontal="center"/>
      <protection locked="0"/>
    </xf>
    <xf numFmtId="0" fontId="0" fillId="5" borderId="104" xfId="0" applyFill="1" applyBorder="1" applyAlignment="1" applyProtection="1">
      <alignment horizontal="center"/>
      <protection locked="0"/>
    </xf>
    <xf numFmtId="0" fontId="6" fillId="2" borderId="41" xfId="0" applyFont="1" applyFill="1" applyBorder="1" applyAlignment="1">
      <alignment horizontal="center"/>
    </xf>
    <xf numFmtId="0" fontId="8" fillId="0" borderId="0" xfId="0" applyFont="1" applyAlignment="1">
      <alignment horizontal="center"/>
    </xf>
    <xf numFmtId="0" fontId="7" fillId="2" borderId="105" xfId="0" applyFont="1" applyFill="1" applyBorder="1" applyAlignment="1">
      <alignment horizontal="center" vertical="center" wrapText="1"/>
    </xf>
    <xf numFmtId="0" fontId="0" fillId="4" borderId="96" xfId="0" applyFill="1" applyBorder="1" applyAlignment="1" applyProtection="1">
      <alignment horizontal="center"/>
      <protection locked="0"/>
    </xf>
    <xf numFmtId="0" fontId="0" fillId="0" borderId="61" xfId="0" applyBorder="1"/>
    <xf numFmtId="37" fontId="0" fillId="3" borderId="76" xfId="0" applyNumberFormat="1" applyFill="1" applyBorder="1"/>
    <xf numFmtId="37" fontId="0" fillId="3" borderId="81" xfId="0" applyNumberFormat="1" applyFill="1" applyBorder="1"/>
    <xf numFmtId="39" fontId="0" fillId="4" borderId="4" xfId="0" applyNumberFormat="1" applyFill="1" applyBorder="1" applyAlignment="1" applyProtection="1">
      <alignment horizontal="center"/>
      <protection locked="0"/>
    </xf>
    <xf numFmtId="0" fontId="7" fillId="2" borderId="89" xfId="0" applyFont="1" applyFill="1" applyBorder="1" applyAlignment="1">
      <alignment horizontal="center" vertical="center" wrapText="1"/>
    </xf>
    <xf numFmtId="39" fontId="0" fillId="4" borderId="80" xfId="0" applyNumberFormat="1" applyFill="1" applyBorder="1" applyAlignment="1" applyProtection="1">
      <alignment horizontal="center"/>
      <protection locked="0"/>
    </xf>
    <xf numFmtId="37" fontId="0" fillId="0" borderId="109" xfId="0" applyNumberFormat="1" applyBorder="1"/>
    <xf numFmtId="37" fontId="0" fillId="0" borderId="110" xfId="0" applyNumberFormat="1" applyBorder="1"/>
    <xf numFmtId="37" fontId="0" fillId="0" borderId="111" xfId="0" applyNumberFormat="1" applyBorder="1"/>
    <xf numFmtId="37" fontId="0" fillId="0" borderId="0" xfId="0" applyNumberFormat="1"/>
    <xf numFmtId="37" fontId="0" fillId="0" borderId="77" xfId="0" applyNumberFormat="1" applyBorder="1"/>
    <xf numFmtId="37" fontId="0" fillId="0" borderId="78" xfId="0" applyNumberFormat="1" applyBorder="1"/>
    <xf numFmtId="37" fontId="0" fillId="0" borderId="41" xfId="0" applyNumberFormat="1" applyBorder="1"/>
    <xf numFmtId="37" fontId="0" fillId="0" borderId="61" xfId="0" applyNumberFormat="1" applyBorder="1"/>
    <xf numFmtId="37" fontId="0" fillId="0" borderId="42" xfId="0" applyNumberFormat="1" applyBorder="1"/>
    <xf numFmtId="0" fontId="11" fillId="0" borderId="0" xfId="0" applyFont="1" applyAlignment="1">
      <alignment horizontal="left" vertical="top"/>
    </xf>
    <xf numFmtId="0" fontId="4" fillId="0" borderId="0" xfId="0" applyFont="1" applyAlignment="1">
      <alignment wrapText="1"/>
    </xf>
    <xf numFmtId="0" fontId="0" fillId="0" borderId="112" xfId="0" applyBorder="1"/>
    <xf numFmtId="39" fontId="0" fillId="4" borderId="112" xfId="0" applyNumberFormat="1" applyFill="1" applyBorder="1" applyAlignment="1" applyProtection="1">
      <alignment horizontal="center"/>
      <protection locked="0"/>
    </xf>
    <xf numFmtId="0" fontId="0" fillId="0" borderId="90" xfId="0" applyBorder="1"/>
    <xf numFmtId="39" fontId="0" fillId="4" borderId="90" xfId="0" applyNumberFormat="1" applyFill="1" applyBorder="1" applyAlignment="1" applyProtection="1">
      <alignment horizontal="center"/>
      <protection locked="0"/>
    </xf>
    <xf numFmtId="0" fontId="0" fillId="0" borderId="108" xfId="0" applyBorder="1"/>
    <xf numFmtId="167" fontId="0" fillId="0" borderId="116" xfId="0" applyNumberFormat="1" applyBorder="1" applyAlignment="1">
      <alignment horizontal="center"/>
    </xf>
    <xf numFmtId="167" fontId="0" fillId="0" borderId="117" xfId="0" applyNumberFormat="1" applyBorder="1" applyAlignment="1">
      <alignment horizontal="center"/>
    </xf>
    <xf numFmtId="0" fontId="0" fillId="0" borderId="5" xfId="0" applyBorder="1"/>
    <xf numFmtId="164" fontId="0" fillId="0" borderId="6" xfId="0" applyNumberFormat="1" applyBorder="1" applyAlignment="1">
      <alignment horizontal="center"/>
    </xf>
    <xf numFmtId="164" fontId="0" fillId="0" borderId="6" xfId="1" applyNumberFormat="1" applyFont="1" applyBorder="1" applyAlignment="1">
      <alignment horizontal="center"/>
    </xf>
    <xf numFmtId="164" fontId="0" fillId="0" borderId="7" xfId="0" applyNumberFormat="1" applyBorder="1" applyAlignment="1">
      <alignment horizontal="center"/>
    </xf>
    <xf numFmtId="0" fontId="0" fillId="0" borderId="8" xfId="0" applyBorder="1"/>
    <xf numFmtId="0" fontId="7" fillId="2" borderId="1" xfId="0" applyFont="1" applyFill="1" applyBorder="1" applyAlignment="1">
      <alignment horizontal="left" indent="1"/>
    </xf>
    <xf numFmtId="0" fontId="7" fillId="2" borderId="120" xfId="0" applyFont="1" applyFill="1" applyBorder="1" applyAlignment="1">
      <alignment horizontal="center" wrapText="1"/>
    </xf>
    <xf numFmtId="0" fontId="7" fillId="2" borderId="114" xfId="0" applyFont="1" applyFill="1" applyBorder="1" applyAlignment="1">
      <alignment horizontal="center" vertical="center"/>
    </xf>
    <xf numFmtId="0" fontId="7" fillId="2" borderId="115" xfId="0" applyFont="1" applyFill="1" applyBorder="1" applyAlignment="1">
      <alignment horizontal="center" vertical="center"/>
    </xf>
    <xf numFmtId="0" fontId="7" fillId="2" borderId="107" xfId="0" applyFont="1" applyFill="1" applyBorder="1" applyAlignment="1">
      <alignment horizontal="center"/>
    </xf>
    <xf numFmtId="0" fontId="7" fillId="2" borderId="77" xfId="0" applyFont="1" applyFill="1" applyBorder="1" applyAlignment="1">
      <alignment horizontal="center" vertical="center"/>
    </xf>
    <xf numFmtId="0" fontId="0" fillId="2" borderId="1" xfId="0" applyFill="1" applyBorder="1"/>
    <xf numFmtId="0" fontId="6" fillId="2" borderId="107" xfId="0" applyFont="1" applyFill="1" applyBorder="1" applyAlignment="1">
      <alignment horizontal="center"/>
    </xf>
    <xf numFmtId="0" fontId="0" fillId="2" borderId="120" xfId="0" applyFill="1" applyBorder="1"/>
    <xf numFmtId="0" fontId="6" fillId="2" borderId="106" xfId="0" applyFont="1" applyFill="1" applyBorder="1" applyAlignment="1">
      <alignment horizontal="center"/>
    </xf>
    <xf numFmtId="0" fontId="0" fillId="2" borderId="119" xfId="0" applyFill="1" applyBorder="1"/>
    <xf numFmtId="164" fontId="0" fillId="0" borderId="0" xfId="0" applyNumberFormat="1" applyAlignment="1">
      <alignment horizontal="center"/>
    </xf>
    <xf numFmtId="164" fontId="0" fillId="0" borderId="0" xfId="1" applyNumberFormat="1" applyFont="1" applyBorder="1" applyAlignment="1">
      <alignment horizontal="center"/>
    </xf>
    <xf numFmtId="0" fontId="4" fillId="2" borderId="89" xfId="0" applyFont="1" applyFill="1" applyBorder="1" applyAlignment="1">
      <alignment horizontal="center"/>
    </xf>
    <xf numFmtId="0" fontId="4" fillId="2" borderId="42" xfId="0" applyFont="1" applyFill="1" applyBorder="1" applyAlignment="1">
      <alignment horizontal="center"/>
    </xf>
    <xf numFmtId="0" fontId="4" fillId="0" borderId="0" xfId="0" applyFont="1" applyAlignment="1">
      <alignment vertical="center" wrapText="1"/>
    </xf>
    <xf numFmtId="0" fontId="4" fillId="2" borderId="41" xfId="0" applyFont="1" applyFill="1" applyBorder="1" applyAlignment="1">
      <alignment horizontal="center"/>
    </xf>
    <xf numFmtId="0" fontId="7" fillId="2" borderId="77" xfId="0" applyFont="1" applyFill="1" applyBorder="1" applyAlignment="1">
      <alignment horizontal="left" indent="1"/>
    </xf>
    <xf numFmtId="0" fontId="7" fillId="2" borderId="115" xfId="0" applyFont="1" applyFill="1" applyBorder="1" applyAlignment="1">
      <alignment horizontal="center" vertical="top"/>
    </xf>
    <xf numFmtId="0" fontId="11" fillId="0" borderId="0" xfId="0" applyFont="1" applyAlignment="1">
      <alignment horizontal="center"/>
    </xf>
    <xf numFmtId="0" fontId="11" fillId="0" borderId="0" xfId="0" applyFont="1" applyAlignment="1">
      <alignment horizontal="left"/>
    </xf>
    <xf numFmtId="0" fontId="22" fillId="0" borderId="0" xfId="0" applyFont="1" applyAlignment="1">
      <alignment horizontal="left" vertical="center" wrapText="1"/>
    </xf>
    <xf numFmtId="0" fontId="22" fillId="0" borderId="0" xfId="0" applyFont="1" applyAlignment="1">
      <alignment vertical="center"/>
    </xf>
    <xf numFmtId="0" fontId="24" fillId="0" borderId="0" xfId="0" applyFont="1"/>
    <xf numFmtId="0" fontId="10" fillId="0" borderId="0" xfId="0" applyFont="1" applyAlignment="1">
      <alignment horizontal="center" vertical="center"/>
    </xf>
    <xf numFmtId="164" fontId="0" fillId="0" borderId="122" xfId="0" applyNumberFormat="1" applyBorder="1" applyAlignment="1">
      <alignment horizontal="center"/>
    </xf>
    <xf numFmtId="167" fontId="0" fillId="0" borderId="66" xfId="0" applyNumberFormat="1" applyBorder="1" applyAlignment="1">
      <alignment horizontal="center"/>
    </xf>
    <xf numFmtId="167" fontId="0" fillId="0" borderId="0" xfId="0" applyNumberFormat="1" applyAlignment="1">
      <alignment horizontal="center"/>
    </xf>
    <xf numFmtId="0" fontId="13" fillId="0" borderId="0" xfId="0" applyFont="1" applyAlignment="1">
      <alignment wrapText="1"/>
    </xf>
    <xf numFmtId="0" fontId="20" fillId="0" borderId="0" xfId="0" applyFont="1" applyAlignment="1">
      <alignment vertical="center"/>
    </xf>
    <xf numFmtId="0" fontId="20" fillId="0" borderId="0" xfId="0" applyFont="1" applyAlignment="1">
      <alignment horizontal="center"/>
    </xf>
    <xf numFmtId="0" fontId="20" fillId="0" borderId="0" xfId="0" applyFont="1" applyAlignment="1">
      <alignment horizontal="left"/>
    </xf>
    <xf numFmtId="0" fontId="0" fillId="0" borderId="42" xfId="0" applyBorder="1" applyAlignment="1">
      <alignment horizontal="center" vertical="center" wrapText="1"/>
    </xf>
    <xf numFmtId="0" fontId="25" fillId="0" borderId="0" xfId="0" applyFont="1"/>
    <xf numFmtId="0" fontId="0" fillId="5" borderId="97" xfId="0" applyFill="1" applyBorder="1" applyAlignment="1" applyProtection="1">
      <alignment horizontal="left" indent="1"/>
      <protection locked="0"/>
    </xf>
    <xf numFmtId="0" fontId="0" fillId="5" borderId="118" xfId="0" applyFill="1" applyBorder="1" applyAlignment="1" applyProtection="1">
      <alignment horizontal="left" indent="1"/>
      <protection locked="0"/>
    </xf>
    <xf numFmtId="0" fontId="0" fillId="5" borderId="105" xfId="0" applyFill="1" applyBorder="1" applyAlignment="1" applyProtection="1">
      <alignment horizontal="left" indent="1"/>
      <protection locked="0"/>
    </xf>
    <xf numFmtId="37" fontId="0" fillId="4" borderId="29" xfId="0" applyNumberFormat="1" applyFill="1" applyBorder="1" applyProtection="1">
      <protection locked="0"/>
    </xf>
    <xf numFmtId="37" fontId="0" fillId="4" borderId="31" xfId="0" applyNumberFormat="1" applyFill="1" applyBorder="1" applyProtection="1">
      <protection locked="0"/>
    </xf>
    <xf numFmtId="37" fontId="0" fillId="4" borderId="30" xfId="0" applyNumberFormat="1" applyFill="1" applyBorder="1" applyProtection="1">
      <protection locked="0"/>
    </xf>
    <xf numFmtId="0" fontId="0" fillId="2" borderId="77" xfId="0" applyFill="1" applyBorder="1"/>
    <xf numFmtId="0" fontId="0" fillId="2" borderId="114" xfId="0" applyFill="1" applyBorder="1"/>
    <xf numFmtId="0" fontId="0" fillId="2" borderId="115" xfId="0" applyFill="1" applyBorder="1"/>
    <xf numFmtId="0" fontId="0" fillId="5" borderId="4" xfId="0" applyFill="1" applyBorder="1" applyAlignment="1" applyProtection="1">
      <alignment horizontal="center"/>
      <protection locked="0"/>
    </xf>
    <xf numFmtId="0" fontId="0" fillId="5" borderId="90" xfId="0" applyFill="1" applyBorder="1" applyAlignment="1" applyProtection="1">
      <alignment horizontal="center"/>
      <protection locked="0"/>
    </xf>
    <xf numFmtId="0" fontId="0" fillId="5" borderId="80" xfId="0" applyFill="1" applyBorder="1" applyAlignment="1" applyProtection="1">
      <alignment horizontal="center"/>
      <protection locked="0"/>
    </xf>
    <xf numFmtId="0" fontId="7" fillId="2" borderId="77" xfId="0" applyFont="1" applyFill="1" applyBorder="1" applyAlignment="1">
      <alignment horizontal="left" vertical="center" indent="1"/>
    </xf>
    <xf numFmtId="0" fontId="7" fillId="2" borderId="78" xfId="0" applyFont="1" applyFill="1" applyBorder="1" applyAlignment="1">
      <alignment horizontal="left" vertical="center"/>
    </xf>
    <xf numFmtId="0" fontId="0" fillId="3" borderId="96" xfId="0" applyFill="1" applyBorder="1" applyAlignment="1">
      <alignment horizontal="left"/>
    </xf>
    <xf numFmtId="0" fontId="0" fillId="3" borderId="91" xfId="0" applyFill="1" applyBorder="1" applyAlignment="1">
      <alignment horizontal="left"/>
    </xf>
    <xf numFmtId="0" fontId="0" fillId="3" borderId="75" xfId="0" applyFill="1" applyBorder="1" applyAlignment="1">
      <alignment horizontal="left"/>
    </xf>
    <xf numFmtId="0" fontId="0" fillId="3" borderId="76" xfId="0" applyFill="1" applyBorder="1" applyAlignment="1">
      <alignment horizontal="left"/>
    </xf>
    <xf numFmtId="0" fontId="0" fillId="3" borderId="79" xfId="0" applyFill="1" applyBorder="1" applyAlignment="1">
      <alignment horizontal="left"/>
    </xf>
    <xf numFmtId="0" fontId="0" fillId="3" borderId="81" xfId="0" applyFill="1" applyBorder="1" applyAlignment="1">
      <alignment horizontal="left"/>
    </xf>
    <xf numFmtId="0" fontId="7" fillId="2" borderId="123" xfId="0" applyFont="1" applyFill="1" applyBorder="1" applyAlignment="1">
      <alignment horizontal="center" vertical="center" wrapText="1"/>
    </xf>
    <xf numFmtId="0" fontId="7" fillId="2" borderId="112" xfId="0" applyFont="1" applyFill="1" applyBorder="1" applyAlignment="1">
      <alignment horizontal="center" vertical="center" wrapText="1"/>
    </xf>
    <xf numFmtId="0" fontId="7" fillId="2" borderId="124" xfId="0" applyFont="1" applyFill="1" applyBorder="1" applyAlignment="1">
      <alignment horizontal="center" vertical="center" wrapText="1"/>
    </xf>
    <xf numFmtId="37" fontId="0" fillId="3" borderId="96" xfId="0" applyNumberFormat="1" applyFill="1" applyBorder="1"/>
    <xf numFmtId="37" fontId="0" fillId="3" borderId="90" xfId="0" applyNumberFormat="1" applyFill="1" applyBorder="1"/>
    <xf numFmtId="37" fontId="0" fillId="3" borderId="91" xfId="0" applyNumberFormat="1" applyFill="1" applyBorder="1"/>
    <xf numFmtId="1" fontId="20" fillId="0" borderId="0" xfId="0" applyNumberFormat="1" applyFont="1" applyAlignment="1">
      <alignment horizontal="center" vertical="center"/>
    </xf>
    <xf numFmtId="0" fontId="0" fillId="0" borderId="4" xfId="0" applyBorder="1" applyAlignment="1">
      <alignment horizontal="center" vertical="center"/>
    </xf>
    <xf numFmtId="0" fontId="0" fillId="0" borderId="4" xfId="0" applyBorder="1" applyAlignment="1">
      <alignment horizontal="left" vertical="center"/>
    </xf>
    <xf numFmtId="0" fontId="0" fillId="0" borderId="60" xfId="0" applyBorder="1" applyAlignment="1">
      <alignment horizontal="left" vertical="center"/>
    </xf>
    <xf numFmtId="0" fontId="0" fillId="0" borderId="72" xfId="0" applyBorder="1" applyAlignment="1">
      <alignment horizontal="left" vertical="center"/>
    </xf>
    <xf numFmtId="0" fontId="0" fillId="0" borderId="70" xfId="0" applyBorder="1" applyAlignment="1">
      <alignment horizontal="center" vertical="center"/>
    </xf>
    <xf numFmtId="0" fontId="0" fillId="0" borderId="69" xfId="0" applyBorder="1" applyAlignment="1">
      <alignment horizontal="center" vertical="center"/>
    </xf>
    <xf numFmtId="9" fontId="0" fillId="0" borderId="4" xfId="1" applyFont="1" applyFill="1" applyBorder="1" applyAlignment="1" applyProtection="1">
      <alignment horizontal="center" vertical="center"/>
    </xf>
    <xf numFmtId="0" fontId="0" fillId="0" borderId="0" xfId="0" applyAlignment="1">
      <alignment horizontal="left" vertical="center"/>
    </xf>
    <xf numFmtId="1" fontId="0" fillId="0" borderId="0" xfId="0" applyNumberFormat="1" applyAlignment="1">
      <alignment horizontal="center" vertical="center"/>
    </xf>
    <xf numFmtId="0" fontId="0" fillId="3" borderId="0" xfId="0" applyFill="1" applyAlignment="1">
      <alignment horizontal="center" vertical="center"/>
    </xf>
    <xf numFmtId="0" fontId="0" fillId="4" borderId="4" xfId="0" applyFill="1" applyBorder="1" applyAlignment="1" applyProtection="1">
      <alignment horizontal="center"/>
      <protection locked="0"/>
    </xf>
    <xf numFmtId="0" fontId="0" fillId="4" borderId="4" xfId="0" applyFill="1" applyBorder="1" applyProtection="1">
      <protection locked="0"/>
    </xf>
    <xf numFmtId="0" fontId="0" fillId="0" borderId="0" xfId="0" applyProtection="1">
      <protection locked="0"/>
    </xf>
    <xf numFmtId="0" fontId="0" fillId="0" borderId="71" xfId="0" applyBorder="1" applyAlignment="1" applyProtection="1">
      <alignment horizontal="center"/>
      <protection locked="0"/>
    </xf>
    <xf numFmtId="0" fontId="0" fillId="0" borderId="0" xfId="0" applyAlignment="1" applyProtection="1">
      <alignment horizontal="center"/>
      <protection locked="0"/>
    </xf>
    <xf numFmtId="0" fontId="0" fillId="0" borderId="78" xfId="0" applyBorder="1" applyAlignment="1" applyProtection="1">
      <alignment horizontal="center"/>
      <protection locked="0"/>
    </xf>
    <xf numFmtId="0" fontId="0" fillId="4" borderId="76" xfId="0" applyFill="1" applyBorder="1" applyAlignment="1" applyProtection="1">
      <alignment horizontal="center"/>
      <protection locked="0"/>
    </xf>
    <xf numFmtId="0" fontId="0" fillId="4" borderId="72" xfId="0" applyFill="1" applyBorder="1" applyAlignment="1" applyProtection="1">
      <alignment horizontal="center"/>
      <protection locked="0"/>
    </xf>
    <xf numFmtId="0" fontId="0" fillId="0" borderId="4" xfId="0" applyBorder="1" applyProtection="1">
      <protection locked="0"/>
    </xf>
    <xf numFmtId="0" fontId="0" fillId="0" borderId="80" xfId="0" applyBorder="1" applyProtection="1">
      <protection locked="0"/>
    </xf>
    <xf numFmtId="0" fontId="19" fillId="4" borderId="0" xfId="0" applyFont="1" applyFill="1" applyProtection="1">
      <protection locked="0"/>
    </xf>
    <xf numFmtId="39" fontId="0" fillId="2" borderId="26" xfId="0" applyNumberFormat="1" applyFill="1" applyBorder="1"/>
    <xf numFmtId="39" fontId="0" fillId="2" borderId="27" xfId="0" applyNumberFormat="1" applyFill="1" applyBorder="1"/>
    <xf numFmtId="39" fontId="0" fillId="2" borderId="28" xfId="0" applyNumberFormat="1" applyFill="1" applyBorder="1"/>
    <xf numFmtId="164" fontId="0" fillId="2" borderId="5" xfId="1" applyNumberFormat="1" applyFont="1" applyFill="1" applyBorder="1" applyProtection="1"/>
    <xf numFmtId="164" fontId="0" fillId="2" borderId="6" xfId="1" applyNumberFormat="1" applyFont="1" applyFill="1" applyBorder="1" applyProtection="1"/>
    <xf numFmtId="164" fontId="0" fillId="2" borderId="7" xfId="1" applyNumberFormat="1" applyFont="1" applyFill="1" applyBorder="1" applyProtection="1"/>
    <xf numFmtId="0" fontId="0" fillId="0" borderId="4" xfId="0" applyBorder="1" applyAlignment="1" applyProtection="1">
      <alignment horizontal="center"/>
      <protection locked="0"/>
    </xf>
    <xf numFmtId="0" fontId="0" fillId="0" borderId="76" xfId="0" applyBorder="1" applyAlignment="1" applyProtection="1">
      <alignment horizontal="center"/>
      <protection locked="0"/>
    </xf>
    <xf numFmtId="0" fontId="7" fillId="0" borderId="88" xfId="0" applyFont="1" applyBorder="1"/>
    <xf numFmtId="0" fontId="0" fillId="5" borderId="96" xfId="0" applyFill="1" applyBorder="1" applyAlignment="1" applyProtection="1">
      <alignment horizontal="center"/>
      <protection locked="0"/>
    </xf>
    <xf numFmtId="0" fontId="0" fillId="5" borderId="75" xfId="0" applyFill="1" applyBorder="1" applyAlignment="1" applyProtection="1">
      <alignment horizontal="center"/>
      <protection locked="0"/>
    </xf>
    <xf numFmtId="0" fontId="0" fillId="4" borderId="74" xfId="0" applyFill="1" applyBorder="1" applyProtection="1">
      <protection locked="0"/>
    </xf>
    <xf numFmtId="0" fontId="29" fillId="0" borderId="0" xfId="0" applyFont="1" applyProtection="1">
      <protection locked="0"/>
    </xf>
    <xf numFmtId="0" fontId="27" fillId="0" borderId="0" xfId="0" applyFont="1" applyProtection="1">
      <protection locked="0"/>
    </xf>
    <xf numFmtId="0" fontId="30" fillId="0" borderId="0" xfId="0" applyFont="1" applyAlignment="1" applyProtection="1">
      <alignment wrapText="1"/>
      <protection locked="0"/>
    </xf>
    <xf numFmtId="0" fontId="28" fillId="0" borderId="0" xfId="0" applyFont="1" applyProtection="1">
      <protection locked="0"/>
    </xf>
    <xf numFmtId="0" fontId="0" fillId="0" borderId="71" xfId="0" applyBorder="1" applyAlignment="1" applyProtection="1">
      <alignment wrapText="1"/>
      <protection locked="0"/>
    </xf>
    <xf numFmtId="0" fontId="0" fillId="0" borderId="0" xfId="0" applyAlignment="1" applyProtection="1">
      <alignment horizontal="center" wrapText="1"/>
      <protection locked="0"/>
    </xf>
    <xf numFmtId="0" fontId="0" fillId="0" borderId="125" xfId="0" applyBorder="1" applyAlignment="1" applyProtection="1">
      <alignment horizontal="center" wrapText="1"/>
      <protection locked="0"/>
    </xf>
    <xf numFmtId="0" fontId="0" fillId="0" borderId="71" xfId="0" applyBorder="1" applyAlignment="1" applyProtection="1">
      <alignment horizontal="center" wrapText="1"/>
      <protection locked="0"/>
    </xf>
    <xf numFmtId="0" fontId="0" fillId="5" borderId="96" xfId="0" applyFill="1" applyBorder="1" applyProtection="1">
      <protection locked="0"/>
    </xf>
    <xf numFmtId="0" fontId="0" fillId="5" borderId="75" xfId="0" applyFill="1" applyBorder="1" applyProtection="1">
      <protection locked="0"/>
    </xf>
    <xf numFmtId="0" fontId="0" fillId="5" borderId="76" xfId="0" applyFill="1" applyBorder="1" applyProtection="1">
      <protection locked="0"/>
    </xf>
    <xf numFmtId="0" fontId="0" fillId="5" borderId="123" xfId="0" applyFill="1" applyBorder="1" applyProtection="1">
      <protection locked="0"/>
    </xf>
    <xf numFmtId="0" fontId="0" fillId="5" borderId="124" xfId="0" applyFill="1" applyBorder="1" applyProtection="1">
      <protection locked="0"/>
    </xf>
    <xf numFmtId="0" fontId="0" fillId="4" borderId="70" xfId="0" applyFill="1" applyBorder="1" applyProtection="1">
      <protection locked="0"/>
    </xf>
    <xf numFmtId="0" fontId="0" fillId="5" borderId="79" xfId="0" applyFill="1" applyBorder="1" applyProtection="1">
      <protection locked="0"/>
    </xf>
    <xf numFmtId="0" fontId="0" fillId="5" borderId="81" xfId="0" applyFill="1" applyBorder="1" applyProtection="1">
      <protection locked="0"/>
    </xf>
    <xf numFmtId="9" fontId="0" fillId="0" borderId="0" xfId="1" applyFont="1" applyFill="1" applyProtection="1">
      <protection locked="0"/>
    </xf>
    <xf numFmtId="9" fontId="0" fillId="0" borderId="0" xfId="1" applyFont="1" applyProtection="1">
      <protection locked="0"/>
    </xf>
    <xf numFmtId="0" fontId="4" fillId="0" borderId="0" xfId="0" applyFont="1" applyProtection="1">
      <protection locked="0"/>
    </xf>
    <xf numFmtId="0" fontId="0" fillId="0" borderId="68" xfId="0" applyBorder="1" applyProtection="1">
      <protection locked="0"/>
    </xf>
    <xf numFmtId="0" fontId="0" fillId="0" borderId="69" xfId="0" applyBorder="1" applyProtection="1">
      <protection locked="0"/>
    </xf>
    <xf numFmtId="9" fontId="0" fillId="0" borderId="70" xfId="1" applyFont="1" applyBorder="1" applyAlignment="1" applyProtection="1">
      <alignment horizontal="center" wrapText="1"/>
      <protection locked="0"/>
    </xf>
    <xf numFmtId="9" fontId="0" fillId="0" borderId="0" xfId="1" applyFont="1" applyBorder="1" applyProtection="1">
      <protection locked="0"/>
    </xf>
    <xf numFmtId="9" fontId="0" fillId="0" borderId="0" xfId="1" applyFont="1" applyFill="1" applyBorder="1" applyProtection="1">
      <protection locked="0"/>
    </xf>
    <xf numFmtId="43" fontId="0" fillId="0" borderId="0" xfId="0" applyNumberFormat="1" applyProtection="1">
      <protection locked="0"/>
    </xf>
    <xf numFmtId="9" fontId="0" fillId="0" borderId="125" xfId="1" applyFont="1" applyBorder="1" applyProtection="1"/>
    <xf numFmtId="0" fontId="0" fillId="0" borderId="71" xfId="0" applyBorder="1"/>
    <xf numFmtId="0" fontId="0" fillId="0" borderId="71" xfId="0" applyBorder="1" applyAlignment="1">
      <alignment horizontal="center" wrapText="1"/>
    </xf>
    <xf numFmtId="0" fontId="27" fillId="0" borderId="0" xfId="0" applyFont="1" applyAlignment="1">
      <alignment horizontal="right"/>
    </xf>
    <xf numFmtId="0" fontId="0" fillId="0" borderId="126" xfId="0" applyBorder="1"/>
    <xf numFmtId="0" fontId="0" fillId="0" borderId="127" xfId="0" applyBorder="1"/>
    <xf numFmtId="0" fontId="0" fillId="0" borderId="127" xfId="0" applyBorder="1" applyAlignment="1">
      <alignment horizontal="right"/>
    </xf>
    <xf numFmtId="168" fontId="0" fillId="0" borderId="128" xfId="2" applyNumberFormat="1" applyFont="1" applyBorder="1" applyProtection="1"/>
    <xf numFmtId="0" fontId="4" fillId="0" borderId="72" xfId="0" applyFont="1" applyBorder="1"/>
    <xf numFmtId="9" fontId="0" fillId="0" borderId="74" xfId="1" applyFont="1" applyBorder="1" applyProtection="1"/>
    <xf numFmtId="9" fontId="0" fillId="0" borderId="74" xfId="1" applyFont="1" applyFill="1" applyBorder="1" applyProtection="1"/>
    <xf numFmtId="168" fontId="0" fillId="0" borderId="74" xfId="0" applyNumberFormat="1" applyBorder="1"/>
    <xf numFmtId="169" fontId="0" fillId="0" borderId="9" xfId="0" applyNumberFormat="1" applyBorder="1" applyAlignment="1">
      <alignment horizontal="center"/>
    </xf>
    <xf numFmtId="169" fontId="0" fillId="0" borderId="10" xfId="0" applyNumberFormat="1" applyBorder="1" applyAlignment="1">
      <alignment horizontal="center"/>
    </xf>
    <xf numFmtId="169" fontId="0" fillId="0" borderId="33" xfId="0" applyNumberFormat="1" applyBorder="1" applyAlignment="1">
      <alignment horizontal="center"/>
    </xf>
    <xf numFmtId="1" fontId="0" fillId="0" borderId="4" xfId="0" applyNumberFormat="1" applyBorder="1" applyAlignment="1">
      <alignment horizontal="center" vertical="center"/>
    </xf>
    <xf numFmtId="166" fontId="0" fillId="0" borderId="4" xfId="0" applyNumberFormat="1" applyBorder="1" applyAlignment="1">
      <alignment horizontal="center" vertical="center"/>
    </xf>
    <xf numFmtId="0" fontId="0" fillId="0" borderId="72" xfId="0" applyBorder="1" applyAlignment="1">
      <alignment horizontal="center" vertical="center"/>
    </xf>
    <xf numFmtId="0" fontId="2" fillId="0" borderId="0" xfId="0" applyFont="1"/>
    <xf numFmtId="0" fontId="32" fillId="0" borderId="0" xfId="0" applyFont="1" applyAlignment="1">
      <alignment vertical="center"/>
    </xf>
    <xf numFmtId="0" fontId="2" fillId="0" borderId="0" xfId="0" applyFont="1" applyAlignment="1">
      <alignment vertical="center" wrapText="1"/>
    </xf>
    <xf numFmtId="0" fontId="34" fillId="0" borderId="0" xfId="0" applyFont="1" applyAlignment="1">
      <alignment vertical="center" wrapText="1"/>
    </xf>
    <xf numFmtId="0" fontId="31" fillId="0" borderId="0" xfId="0" applyFont="1" applyAlignment="1">
      <alignment horizontal="right" vertical="top"/>
    </xf>
    <xf numFmtId="0" fontId="35"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horizontal="justify" vertical="center" wrapText="1"/>
    </xf>
    <xf numFmtId="0" fontId="35" fillId="0" borderId="0" xfId="0" applyFont="1" applyAlignment="1">
      <alignment vertical="top" wrapText="1"/>
    </xf>
    <xf numFmtId="0" fontId="37" fillId="0" borderId="0" xfId="0" applyFont="1" applyAlignment="1">
      <alignment vertical="center" wrapText="1"/>
    </xf>
    <xf numFmtId="0" fontId="35" fillId="0" borderId="0" xfId="0" applyFont="1"/>
    <xf numFmtId="0" fontId="33" fillId="0" borderId="0" xfId="0" applyFont="1" applyAlignment="1">
      <alignment wrapText="1"/>
    </xf>
    <xf numFmtId="0" fontId="38" fillId="0" borderId="0" xfId="0" applyFont="1"/>
    <xf numFmtId="0" fontId="0" fillId="7" borderId="4" xfId="0" applyFill="1" applyBorder="1" applyAlignment="1" applyProtection="1">
      <alignment horizontal="center" vertical="center"/>
      <protection locked="0"/>
    </xf>
    <xf numFmtId="0" fontId="0" fillId="8" borderId="4" xfId="0" applyFill="1" applyBorder="1" applyAlignment="1" applyProtection="1">
      <alignment horizontal="center"/>
      <protection locked="0"/>
    </xf>
    <xf numFmtId="0" fontId="0" fillId="8" borderId="76" xfId="0" applyFill="1" applyBorder="1" applyAlignment="1" applyProtection="1">
      <alignment horizontal="center"/>
      <protection locked="0"/>
    </xf>
    <xf numFmtId="0" fontId="0" fillId="8" borderId="72" xfId="0" applyFill="1" applyBorder="1" applyAlignment="1" applyProtection="1">
      <alignment horizontal="center"/>
      <protection locked="0"/>
    </xf>
    <xf numFmtId="0" fontId="0" fillId="8" borderId="71" xfId="0" applyFill="1" applyBorder="1" applyAlignment="1" applyProtection="1">
      <alignment horizontal="center"/>
      <protection locked="0"/>
    </xf>
    <xf numFmtId="0" fontId="0" fillId="8" borderId="0" xfId="0" applyFill="1" applyAlignment="1" applyProtection="1">
      <alignment horizontal="center"/>
      <protection locked="0"/>
    </xf>
    <xf numFmtId="0" fontId="0" fillId="9" borderId="4" xfId="0" applyFill="1" applyBorder="1" applyAlignment="1" applyProtection="1">
      <alignment horizontal="center"/>
      <protection locked="0"/>
    </xf>
    <xf numFmtId="0" fontId="0" fillId="9" borderId="76" xfId="0" applyFill="1" applyBorder="1" applyAlignment="1" applyProtection="1">
      <alignment horizontal="center"/>
      <protection locked="0"/>
    </xf>
    <xf numFmtId="0" fontId="0" fillId="9" borderId="72" xfId="0" applyFill="1" applyBorder="1" applyAlignment="1" applyProtection="1">
      <alignment horizontal="center"/>
      <protection locked="0"/>
    </xf>
    <xf numFmtId="0" fontId="0" fillId="7" borderId="4" xfId="0" applyFill="1" applyBorder="1" applyAlignment="1" applyProtection="1">
      <alignment horizontal="center"/>
      <protection locked="0"/>
    </xf>
    <xf numFmtId="1" fontId="0" fillId="7" borderId="4" xfId="0" applyNumberFormat="1" applyFill="1" applyBorder="1" applyAlignment="1" applyProtection="1">
      <alignment horizontal="center" vertical="center"/>
      <protection locked="0"/>
    </xf>
    <xf numFmtId="14" fontId="0" fillId="0" borderId="0" xfId="0" applyNumberFormat="1"/>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22" fillId="0" borderId="0" xfId="0" applyFont="1" applyAlignment="1">
      <alignment vertical="center" wrapText="1"/>
    </xf>
    <xf numFmtId="0" fontId="10" fillId="0" borderId="0" xfId="0" applyFont="1" applyAlignment="1">
      <alignment horizontal="center"/>
    </xf>
    <xf numFmtId="0" fontId="22" fillId="0" borderId="0" xfId="0" applyFont="1" applyAlignment="1">
      <alignment horizontal="left" vertical="center" wrapText="1"/>
    </xf>
    <xf numFmtId="0" fontId="21" fillId="0" borderId="0" xfId="0" applyFont="1" applyAlignment="1">
      <alignment horizontal="center" wrapText="1"/>
    </xf>
    <xf numFmtId="0" fontId="7" fillId="2" borderId="71" xfId="0" applyFont="1" applyFill="1" applyBorder="1" applyAlignment="1">
      <alignment horizontal="left"/>
    </xf>
    <xf numFmtId="0" fontId="7" fillId="2" borderId="78" xfId="0" applyFont="1" applyFill="1" applyBorder="1" applyAlignment="1">
      <alignment horizontal="left"/>
    </xf>
    <xf numFmtId="0" fontId="4" fillId="2" borderId="105" xfId="0" applyFont="1" applyFill="1" applyBorder="1" applyAlignment="1">
      <alignment horizontal="center" vertical="center" wrapText="1"/>
    </xf>
    <xf numFmtId="0" fontId="4" fillId="2" borderId="113" xfId="0" applyFont="1" applyFill="1" applyBorder="1" applyAlignment="1">
      <alignment horizontal="center" vertical="center" wrapText="1"/>
    </xf>
    <xf numFmtId="0" fontId="4" fillId="2" borderId="118" xfId="0" applyFont="1" applyFill="1" applyBorder="1" applyAlignment="1">
      <alignment horizontal="center" vertical="center" wrapText="1"/>
    </xf>
    <xf numFmtId="0" fontId="4" fillId="2" borderId="106" xfId="0" applyFont="1" applyFill="1" applyBorder="1" applyAlignment="1">
      <alignment horizontal="center" vertical="center" wrapText="1"/>
    </xf>
    <xf numFmtId="0" fontId="4" fillId="2" borderId="114" xfId="0" applyFont="1" applyFill="1" applyBorder="1" applyAlignment="1">
      <alignment horizontal="center" vertical="center" wrapText="1"/>
    </xf>
    <xf numFmtId="0" fontId="4" fillId="2" borderId="119" xfId="0" applyFont="1" applyFill="1" applyBorder="1" applyAlignment="1">
      <alignment horizontal="center" vertical="center" wrapText="1"/>
    </xf>
    <xf numFmtId="0" fontId="0" fillId="4" borderId="54" xfId="0" applyFill="1" applyBorder="1" applyAlignment="1" applyProtection="1">
      <alignment horizontal="left"/>
      <protection locked="0"/>
    </xf>
    <xf numFmtId="0" fontId="0" fillId="4" borderId="55" xfId="0" applyFill="1" applyBorder="1" applyAlignment="1" applyProtection="1">
      <alignment horizontal="left"/>
      <protection locked="0"/>
    </xf>
    <xf numFmtId="0" fontId="7" fillId="2" borderId="105" xfId="0" applyFont="1" applyFill="1" applyBorder="1" applyAlignment="1">
      <alignment horizontal="center" vertical="center" wrapText="1"/>
    </xf>
    <xf numFmtId="0" fontId="7" fillId="2" borderId="113" xfId="0" applyFont="1" applyFill="1" applyBorder="1" applyAlignment="1">
      <alignment horizontal="center" vertical="center" wrapText="1"/>
    </xf>
    <xf numFmtId="0" fontId="7" fillId="2" borderId="118" xfId="0" applyFont="1" applyFill="1" applyBorder="1" applyAlignment="1">
      <alignment horizontal="center" vertical="center" wrapText="1"/>
    </xf>
    <xf numFmtId="0" fontId="7" fillId="2" borderId="106" xfId="0" applyFont="1" applyFill="1" applyBorder="1" applyAlignment="1">
      <alignment horizontal="center" vertical="center" wrapText="1"/>
    </xf>
    <xf numFmtId="0" fontId="7" fillId="2" borderId="114" xfId="0" applyFont="1" applyFill="1" applyBorder="1" applyAlignment="1">
      <alignment horizontal="center" vertical="center" wrapText="1"/>
    </xf>
    <xf numFmtId="0" fontId="7" fillId="2" borderId="119" xfId="0" applyFont="1" applyFill="1" applyBorder="1" applyAlignment="1">
      <alignment horizontal="center" vertical="center" wrapText="1"/>
    </xf>
    <xf numFmtId="0" fontId="4" fillId="2" borderId="107" xfId="0" applyFont="1" applyFill="1" applyBorder="1" applyAlignment="1">
      <alignment horizontal="center" vertical="center" wrapText="1"/>
    </xf>
    <xf numFmtId="0" fontId="4" fillId="2" borderId="115" xfId="0" applyFont="1" applyFill="1" applyBorder="1" applyAlignment="1">
      <alignment horizontal="center" vertical="center" wrapText="1"/>
    </xf>
    <xf numFmtId="0" fontId="4" fillId="2" borderId="120" xfId="0" applyFont="1" applyFill="1" applyBorder="1" applyAlignment="1">
      <alignment horizontal="center" vertical="center" wrapText="1"/>
    </xf>
    <xf numFmtId="0" fontId="4" fillId="2" borderId="91" xfId="0" applyFont="1" applyFill="1" applyBorder="1" applyAlignment="1">
      <alignment horizontal="center" vertical="center" wrapText="1"/>
    </xf>
    <xf numFmtId="0" fontId="4" fillId="2" borderId="81" xfId="0" applyFont="1" applyFill="1" applyBorder="1" applyAlignment="1">
      <alignment horizontal="center" vertical="center" wrapText="1"/>
    </xf>
    <xf numFmtId="0" fontId="4" fillId="2" borderId="96" xfId="0" applyFont="1" applyFill="1" applyBorder="1" applyAlignment="1">
      <alignment horizontal="center" vertical="center" wrapText="1"/>
    </xf>
    <xf numFmtId="0" fontId="4" fillId="2" borderId="79" xfId="0" applyFont="1" applyFill="1" applyBorder="1" applyAlignment="1">
      <alignment horizontal="center" vertical="center"/>
    </xf>
    <xf numFmtId="0" fontId="4" fillId="2" borderId="90" xfId="0" applyFont="1" applyFill="1" applyBorder="1" applyAlignment="1">
      <alignment horizontal="center" vertical="center" wrapText="1"/>
    </xf>
    <xf numFmtId="0" fontId="4" fillId="2" borderId="80" xfId="0" applyFont="1" applyFill="1" applyBorder="1" applyAlignment="1">
      <alignment horizontal="center" vertical="center" wrapText="1"/>
    </xf>
    <xf numFmtId="0" fontId="0" fillId="0" borderId="0" xfId="0" applyAlignment="1">
      <alignment horizontal="left" vertical="top" wrapText="1"/>
    </xf>
    <xf numFmtId="0" fontId="11" fillId="0" borderId="0" xfId="0" applyFont="1" applyAlignment="1">
      <alignment horizontal="left" wrapText="1"/>
    </xf>
    <xf numFmtId="0" fontId="7" fillId="2" borderId="121" xfId="0" applyFont="1" applyFill="1" applyBorder="1" applyAlignment="1">
      <alignment horizontal="left"/>
    </xf>
    <xf numFmtId="0" fontId="7" fillId="2" borderId="3" xfId="0" applyFont="1" applyFill="1" applyBorder="1" applyAlignment="1">
      <alignment horizontal="left"/>
    </xf>
    <xf numFmtId="0" fontId="0" fillId="4" borderId="52" xfId="0" applyFill="1" applyBorder="1" applyAlignment="1" applyProtection="1">
      <alignment horizontal="left"/>
      <protection locked="0"/>
    </xf>
    <xf numFmtId="0" fontId="0" fillId="4" borderId="53" xfId="0" applyFill="1" applyBorder="1" applyAlignment="1" applyProtection="1">
      <alignment horizontal="left"/>
      <protection locked="0"/>
    </xf>
    <xf numFmtId="0" fontId="8" fillId="0" borderId="0" xfId="0" applyFont="1" applyAlignment="1">
      <alignment horizontal="center"/>
    </xf>
    <xf numFmtId="0" fontId="4" fillId="2" borderId="35" xfId="0" applyFont="1" applyFill="1" applyBorder="1" applyAlignment="1">
      <alignment horizontal="center"/>
    </xf>
    <xf numFmtId="0" fontId="4" fillId="2" borderId="40" xfId="0" applyFont="1" applyFill="1" applyBorder="1" applyAlignment="1">
      <alignment horizontal="center"/>
    </xf>
    <xf numFmtId="0" fontId="4" fillId="2" borderId="36" xfId="0" applyFont="1" applyFill="1" applyBorder="1" applyAlignment="1">
      <alignment horizontal="center"/>
    </xf>
    <xf numFmtId="0" fontId="6" fillId="2" borderId="41" xfId="0" applyFont="1" applyFill="1" applyBorder="1" applyAlignment="1">
      <alignment horizontal="center"/>
    </xf>
    <xf numFmtId="0" fontId="6" fillId="2" borderId="61" xfId="0" applyFont="1" applyFill="1" applyBorder="1" applyAlignment="1">
      <alignment horizontal="center"/>
    </xf>
    <xf numFmtId="0" fontId="6" fillId="2" borderId="42" xfId="0" applyFont="1" applyFill="1" applyBorder="1" applyAlignment="1">
      <alignment horizontal="center"/>
    </xf>
    <xf numFmtId="0" fontId="4" fillId="2" borderId="65" xfId="0" applyFont="1" applyFill="1" applyBorder="1" applyAlignment="1">
      <alignment horizontal="center"/>
    </xf>
    <xf numFmtId="0" fontId="4" fillId="2" borderId="66" xfId="0" applyFont="1" applyFill="1" applyBorder="1" applyAlignment="1">
      <alignment horizontal="center"/>
    </xf>
    <xf numFmtId="0" fontId="4" fillId="2" borderId="67" xfId="0" applyFont="1" applyFill="1" applyBorder="1" applyAlignment="1">
      <alignment horizont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37" fontId="6" fillId="2" borderId="35" xfId="0" applyNumberFormat="1" applyFont="1" applyFill="1" applyBorder="1" applyAlignment="1">
      <alignment horizontal="center"/>
    </xf>
    <xf numFmtId="37" fontId="6" fillId="2" borderId="40" xfId="0" applyNumberFormat="1" applyFont="1" applyFill="1" applyBorder="1" applyAlignment="1">
      <alignment horizontal="center"/>
    </xf>
    <xf numFmtId="37" fontId="6" fillId="2" borderId="36" xfId="0" applyNumberFormat="1" applyFont="1" applyFill="1" applyBorder="1" applyAlignment="1">
      <alignment horizontal="center"/>
    </xf>
    <xf numFmtId="0" fontId="0" fillId="4" borderId="56" xfId="0" applyFill="1" applyBorder="1" applyAlignment="1" applyProtection="1">
      <alignment horizontal="left"/>
      <protection locked="0"/>
    </xf>
    <xf numFmtId="0" fontId="0" fillId="4" borderId="57" xfId="0" applyFill="1" applyBorder="1" applyAlignment="1" applyProtection="1">
      <alignment horizontal="left"/>
      <protection locked="0"/>
    </xf>
    <xf numFmtId="0" fontId="0" fillId="4" borderId="58" xfId="0" applyFill="1" applyBorder="1" applyAlignment="1" applyProtection="1">
      <alignment horizontal="left"/>
      <protection locked="0"/>
    </xf>
    <xf numFmtId="0" fontId="0" fillId="4" borderId="59" xfId="0" applyFill="1" applyBorder="1" applyAlignment="1" applyProtection="1">
      <alignment horizontal="left"/>
      <protection locked="0"/>
    </xf>
    <xf numFmtId="0" fontId="4" fillId="2" borderId="37" xfId="0" applyFont="1" applyFill="1" applyBorder="1" applyAlignment="1">
      <alignment horizontal="center"/>
    </xf>
    <xf numFmtId="0" fontId="4" fillId="2" borderId="38" xfId="0" applyFont="1" applyFill="1" applyBorder="1" applyAlignment="1">
      <alignment horizontal="center"/>
    </xf>
    <xf numFmtId="0" fontId="4" fillId="2" borderId="39" xfId="0" applyFont="1" applyFill="1" applyBorder="1" applyAlignment="1">
      <alignment horizontal="center"/>
    </xf>
    <xf numFmtId="0" fontId="6" fillId="2" borderId="35" xfId="0" applyFont="1" applyFill="1" applyBorder="1" applyAlignment="1">
      <alignment horizontal="center"/>
    </xf>
    <xf numFmtId="0" fontId="6" fillId="2" borderId="40" xfId="0" applyFont="1" applyFill="1" applyBorder="1" applyAlignment="1">
      <alignment horizontal="center"/>
    </xf>
    <xf numFmtId="0" fontId="6" fillId="2" borderId="36" xfId="0" applyFont="1" applyFill="1" applyBorder="1" applyAlignment="1">
      <alignment horizontal="center"/>
    </xf>
    <xf numFmtId="37" fontId="6" fillId="2" borderId="77" xfId="0" applyNumberFormat="1" applyFont="1" applyFill="1" applyBorder="1" applyAlignment="1">
      <alignment horizontal="center"/>
    </xf>
    <xf numFmtId="37" fontId="6" fillId="2" borderId="0" xfId="0" applyNumberFormat="1" applyFont="1" applyFill="1" applyAlignment="1">
      <alignment horizontal="center"/>
    </xf>
    <xf numFmtId="37" fontId="6" fillId="2" borderId="78" xfId="0" applyNumberFormat="1" applyFont="1" applyFill="1" applyBorder="1" applyAlignment="1">
      <alignment horizontal="center"/>
    </xf>
    <xf numFmtId="0" fontId="22" fillId="0" borderId="35" xfId="0" applyFont="1" applyBorder="1" applyAlignment="1">
      <alignment wrapText="1"/>
    </xf>
    <xf numFmtId="0" fontId="22" fillId="0" borderId="40" xfId="0" applyFont="1" applyBorder="1" applyAlignment="1">
      <alignment wrapText="1"/>
    </xf>
    <xf numFmtId="0" fontId="22" fillId="0" borderId="36" xfId="0" applyFont="1" applyBorder="1" applyAlignment="1">
      <alignment wrapText="1"/>
    </xf>
    <xf numFmtId="0" fontId="28" fillId="0" borderId="68" xfId="0" applyFont="1" applyBorder="1" applyAlignment="1" applyProtection="1">
      <alignment horizontal="center"/>
      <protection locked="0"/>
    </xf>
    <xf numFmtId="0" fontId="28" fillId="0" borderId="69" xfId="0" applyFont="1" applyBorder="1" applyAlignment="1" applyProtection="1">
      <alignment horizontal="center"/>
      <protection locked="0"/>
    </xf>
    <xf numFmtId="0" fontId="28" fillId="0" borderId="70" xfId="0" applyFont="1" applyBorder="1" applyAlignment="1" applyProtection="1">
      <alignment horizontal="center"/>
      <protection locked="0"/>
    </xf>
    <xf numFmtId="0" fontId="30" fillId="0" borderId="0" xfId="0" applyFont="1" applyAlignment="1" applyProtection="1">
      <alignment horizontal="center" wrapText="1"/>
      <protection locked="0"/>
    </xf>
    <xf numFmtId="0" fontId="0" fillId="4" borderId="4" xfId="0" applyFill="1" applyBorder="1" applyProtection="1">
      <protection locked="0"/>
    </xf>
    <xf numFmtId="39" fontId="0" fillId="4" borderId="4" xfId="0" applyNumberFormat="1" applyFill="1" applyBorder="1" applyAlignment="1" applyProtection="1">
      <alignment horizontal="left"/>
      <protection locked="0"/>
    </xf>
    <xf numFmtId="0" fontId="0" fillId="4" borderId="80" xfId="0" applyFill="1" applyBorder="1" applyProtection="1">
      <protection locked="0"/>
    </xf>
    <xf numFmtId="39" fontId="0" fillId="4" borderId="80" xfId="0" applyNumberFormat="1" applyFill="1" applyBorder="1" applyAlignment="1" applyProtection="1">
      <alignment horizontal="left"/>
      <protection locked="0"/>
    </xf>
    <xf numFmtId="0" fontId="4" fillId="2" borderId="95" xfId="0" applyFont="1" applyFill="1" applyBorder="1" applyAlignment="1">
      <alignment horizontal="center"/>
    </xf>
    <xf numFmtId="0" fontId="4" fillId="2" borderId="93" xfId="0" applyFont="1" applyFill="1" applyBorder="1" applyAlignment="1">
      <alignment horizontal="center"/>
    </xf>
    <xf numFmtId="0" fontId="4" fillId="2" borderId="94" xfId="0" applyFont="1" applyFill="1" applyBorder="1" applyAlignment="1">
      <alignment horizontal="center"/>
    </xf>
    <xf numFmtId="0" fontId="12" fillId="0" borderId="0" xfId="0" applyFont="1" applyAlignment="1">
      <alignment horizontal="center" vertical="center"/>
    </xf>
    <xf numFmtId="0" fontId="11" fillId="0" borderId="0" xfId="0" applyFont="1" applyAlignment="1">
      <alignment horizontal="left"/>
    </xf>
    <xf numFmtId="39" fontId="0" fillId="4" borderId="90" xfId="0" applyNumberFormat="1" applyFill="1" applyBorder="1" applyAlignment="1" applyProtection="1">
      <alignment horizontal="left"/>
      <protection locked="0"/>
    </xf>
    <xf numFmtId="0" fontId="7" fillId="2" borderId="106" xfId="0" applyFont="1" applyFill="1" applyBorder="1" applyAlignment="1">
      <alignment horizontal="left" vertical="center" wrapText="1"/>
    </xf>
    <xf numFmtId="0" fontId="7" fillId="2" borderId="89" xfId="0" applyFont="1" applyFill="1" applyBorder="1" applyAlignment="1">
      <alignment horizontal="left" vertical="center" wrapText="1"/>
    </xf>
    <xf numFmtId="0" fontId="23" fillId="0" borderId="0" xfId="0" applyFont="1" applyAlignment="1">
      <alignment wrapText="1"/>
    </xf>
    <xf numFmtId="0" fontId="9" fillId="0" borderId="0" xfId="0" applyFont="1" applyAlignment="1">
      <alignment wrapText="1"/>
    </xf>
    <xf numFmtId="0" fontId="4" fillId="2" borderId="89" xfId="0" applyFont="1" applyFill="1" applyBorder="1" applyAlignment="1">
      <alignment vertical="center"/>
    </xf>
    <xf numFmtId="0" fontId="4" fillId="2" borderId="102" xfId="0" applyFont="1" applyFill="1" applyBorder="1" applyAlignment="1">
      <alignment vertical="center"/>
    </xf>
    <xf numFmtId="0" fontId="0" fillId="4" borderId="92" xfId="0" applyFill="1" applyBorder="1" applyProtection="1">
      <protection locked="0"/>
    </xf>
    <xf numFmtId="0" fontId="0" fillId="4" borderId="103" xfId="0" applyFill="1" applyBorder="1" applyProtection="1">
      <protection locked="0"/>
    </xf>
    <xf numFmtId="0" fontId="0" fillId="4" borderId="72" xfId="0" applyFill="1" applyBorder="1" applyProtection="1">
      <protection locked="0"/>
    </xf>
    <xf numFmtId="0" fontId="0" fillId="4" borderId="74" xfId="0" applyFill="1" applyBorder="1" applyProtection="1">
      <protection locked="0"/>
    </xf>
    <xf numFmtId="49" fontId="0" fillId="4" borderId="4" xfId="0" applyNumberFormat="1" applyFill="1" applyBorder="1" applyAlignment="1" applyProtection="1">
      <alignment horizontal="left"/>
      <protection locked="0"/>
    </xf>
    <xf numFmtId="0" fontId="7" fillId="2" borderId="35" xfId="0" applyFont="1" applyFill="1" applyBorder="1" applyAlignment="1">
      <alignment horizontal="left" vertical="center" wrapText="1"/>
    </xf>
    <xf numFmtId="0" fontId="7" fillId="2" borderId="36" xfId="0" applyFont="1" applyFill="1" applyBorder="1" applyAlignment="1">
      <alignment horizontal="left" vertical="center" wrapText="1"/>
    </xf>
    <xf numFmtId="49" fontId="0" fillId="4" borderId="60" xfId="0" applyNumberFormat="1" applyFill="1" applyBorder="1" applyAlignment="1" applyProtection="1">
      <alignment horizontal="left"/>
      <protection locked="0"/>
    </xf>
    <xf numFmtId="39" fontId="0" fillId="4" borderId="60" xfId="0" applyNumberFormat="1" applyFill="1" applyBorder="1" applyAlignment="1" applyProtection="1">
      <alignment horizontal="left"/>
      <protection locked="0"/>
    </xf>
    <xf numFmtId="0" fontId="0" fillId="4" borderId="60" xfId="0" applyFill="1" applyBorder="1" applyAlignment="1" applyProtection="1">
      <alignment horizontal="left" indent="1"/>
      <protection locked="0"/>
    </xf>
    <xf numFmtId="0" fontId="0" fillId="4" borderId="98" xfId="0" applyFill="1" applyBorder="1" applyAlignment="1" applyProtection="1">
      <alignment horizontal="left" indent="1"/>
      <protection locked="0"/>
    </xf>
    <xf numFmtId="0" fontId="4" fillId="2" borderId="62" xfId="0" applyFont="1" applyFill="1" applyBorder="1" applyAlignment="1">
      <alignment vertical="center" wrapText="1"/>
    </xf>
    <xf numFmtId="0" fontId="4" fillId="2" borderId="64" xfId="0" applyFont="1" applyFill="1" applyBorder="1" applyAlignment="1">
      <alignment vertical="center" wrapText="1"/>
    </xf>
    <xf numFmtId="49" fontId="0" fillId="4" borderId="80" xfId="0" applyNumberFormat="1" applyFill="1" applyBorder="1" applyAlignment="1" applyProtection="1">
      <alignment horizontal="left"/>
      <protection locked="0"/>
    </xf>
    <xf numFmtId="0" fontId="22" fillId="0" borderId="0" xfId="0" applyFont="1" applyAlignment="1">
      <alignment wrapText="1"/>
    </xf>
    <xf numFmtId="0" fontId="13" fillId="0" borderId="0" xfId="0" applyFont="1" applyAlignment="1">
      <alignment wrapText="1"/>
    </xf>
    <xf numFmtId="0" fontId="13" fillId="0" borderId="0" xfId="0" applyFont="1"/>
    <xf numFmtId="0" fontId="0" fillId="0" borderId="0" xfId="0"/>
    <xf numFmtId="0" fontId="4" fillId="0" borderId="0" xfId="0" applyFont="1" applyAlignment="1">
      <alignment horizontal="right"/>
    </xf>
    <xf numFmtId="0" fontId="4" fillId="0" borderId="0" xfId="0" applyFont="1"/>
    <xf numFmtId="0" fontId="0" fillId="4" borderId="60" xfId="0" applyFill="1" applyBorder="1" applyProtection="1">
      <protection locked="0"/>
    </xf>
    <xf numFmtId="0" fontId="0" fillId="0" borderId="4" xfId="0" applyBorder="1"/>
    <xf numFmtId="0" fontId="0" fillId="4" borderId="4" xfId="0" applyFill="1" applyBorder="1" applyAlignment="1" applyProtection="1">
      <alignment wrapText="1"/>
      <protection locked="0"/>
    </xf>
    <xf numFmtId="0" fontId="0" fillId="0" borderId="0" xfId="0" applyAlignment="1">
      <alignment wrapText="1"/>
    </xf>
    <xf numFmtId="0" fontId="10" fillId="0" borderId="0" xfId="0" applyFont="1"/>
    <xf numFmtId="0" fontId="15" fillId="0" borderId="0" xfId="0" applyFont="1"/>
    <xf numFmtId="0" fontId="0" fillId="4" borderId="112" xfId="0" applyFill="1" applyBorder="1" applyProtection="1">
      <protection locked="0"/>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F9FEBA"/>
      <color rgb="FF66FFFF"/>
      <color rgb="FFFF66FF"/>
      <color rgb="FFFBFEDA"/>
      <color rgb="FFFFF6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'Trend Planning Charts'!$A$9</c:f>
              <c:strCache>
                <c:ptCount val="1"/>
                <c:pt idx="0">
                  <c:v>Packs</c:v>
                </c:pt>
              </c:strCache>
            </c:strRef>
          </c:tx>
          <c:spPr>
            <a:ln w="28575" cap="rnd">
              <a:solidFill>
                <a:schemeClr val="accent1"/>
              </a:solidFill>
              <a:round/>
            </a:ln>
            <a:effectLst/>
          </c:spPr>
          <c:marker>
            <c:symbol val="none"/>
          </c:marker>
          <c:cat>
            <c:strRef>
              <c:f>'Trend Planning Charts'!$B$3:$F$3</c:f>
              <c:strCache>
                <c:ptCount val="5"/>
                <c:pt idx="0">
                  <c:v>2020 Actual</c:v>
                </c:pt>
                <c:pt idx="1">
                  <c:v>2021 Actual</c:v>
                </c:pt>
                <c:pt idx="2">
                  <c:v>2022 Actual</c:v>
                </c:pt>
                <c:pt idx="3">
                  <c:v>2023 Actual</c:v>
                </c:pt>
                <c:pt idx="4">
                  <c:v>2024 Projected</c:v>
                </c:pt>
              </c:strCache>
            </c:strRef>
          </c:cat>
          <c:val>
            <c:numRef>
              <c:f>'Trend Planning Charts'!$B$9:$F$9</c:f>
              <c:numCache>
                <c:formatCode>General</c:formatCode>
                <c:ptCount val="5"/>
                <c:pt idx="3">
                  <c:v>0</c:v>
                </c:pt>
              </c:numCache>
            </c:numRef>
          </c:val>
          <c:smooth val="0"/>
          <c:extLst>
            <c:ext xmlns:c16="http://schemas.microsoft.com/office/drawing/2014/chart" uri="{C3380CC4-5D6E-409C-BE32-E72D297353CC}">
              <c16:uniqueId val="{00000000-07EB-44CD-BD8D-DD6158CD0A50}"/>
            </c:ext>
          </c:extLst>
        </c:ser>
        <c:dLbls>
          <c:showLegendKey val="0"/>
          <c:showVal val="0"/>
          <c:showCatName val="0"/>
          <c:showSerName val="0"/>
          <c:showPercent val="0"/>
          <c:showBubbleSize val="0"/>
        </c:dLbls>
        <c:smooth val="0"/>
        <c:axId val="279291448"/>
        <c:axId val="278793600"/>
      </c:lineChart>
      <c:catAx>
        <c:axId val="279291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8793600"/>
        <c:crosses val="autoZero"/>
        <c:auto val="1"/>
        <c:lblAlgn val="ctr"/>
        <c:lblOffset val="100"/>
        <c:noMultiLvlLbl val="0"/>
      </c:catAx>
      <c:valAx>
        <c:axId val="2787936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9291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0" i="0" u="none" strike="noStrike" baseline="0">
                <a:effectLst/>
              </a:rPr>
              <a:t>Cub Age </a:t>
            </a:r>
            <a:r>
              <a:rPr lang="en-US" sz="1200"/>
              <a:t>TAY &amp; Membership</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'Trend Planning Charts'!$A$5</c:f>
              <c:strCache>
                <c:ptCount val="1"/>
                <c:pt idx="0">
                  <c:v>TAY</c:v>
                </c:pt>
              </c:strCache>
            </c:strRef>
          </c:tx>
          <c:spPr>
            <a:solidFill>
              <a:schemeClr val="accent2">
                <a:lumMod val="40000"/>
                <a:lumOff val="60000"/>
              </a:schemeClr>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1-20D7-451D-87ED-92606BBA4F52}"/>
              </c:ext>
            </c:extLst>
          </c:dPt>
          <c:dPt>
            <c:idx val="1"/>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3-20D7-451D-87ED-92606BBA4F52}"/>
              </c:ext>
            </c:extLst>
          </c:dPt>
          <c:cat>
            <c:strRef>
              <c:f>'Trend Planning Charts'!$B$3:$F$3</c:f>
              <c:strCache>
                <c:ptCount val="5"/>
                <c:pt idx="0">
                  <c:v>2020 Actual</c:v>
                </c:pt>
                <c:pt idx="1">
                  <c:v>2021 Actual</c:v>
                </c:pt>
                <c:pt idx="2">
                  <c:v>2022 Actual</c:v>
                </c:pt>
                <c:pt idx="3">
                  <c:v>2023 Actual</c:v>
                </c:pt>
                <c:pt idx="4">
                  <c:v>2024 Projected</c:v>
                </c:pt>
              </c:strCache>
            </c:strRef>
          </c:cat>
          <c:val>
            <c:numRef>
              <c:f>'Trend Planning Charts'!$B$5:$F$5</c:f>
              <c:numCache>
                <c:formatCode>General</c:formatCode>
                <c:ptCount val="5"/>
                <c:pt idx="3">
                  <c:v>0</c:v>
                </c:pt>
              </c:numCache>
            </c:numRef>
          </c:val>
          <c:extLst>
            <c:ext xmlns:c16="http://schemas.microsoft.com/office/drawing/2014/chart" uri="{C3380CC4-5D6E-409C-BE32-E72D297353CC}">
              <c16:uniqueId val="{00000004-20D7-451D-87ED-92606BBA4F52}"/>
            </c:ext>
          </c:extLst>
        </c:ser>
        <c:ser>
          <c:idx val="1"/>
          <c:order val="1"/>
          <c:tx>
            <c:strRef>
              <c:f>'Trend Planning Charts'!$A$7</c:f>
              <c:strCache>
                <c:ptCount val="1"/>
                <c:pt idx="0">
                  <c:v>Members</c:v>
                </c:pt>
              </c:strCache>
            </c:strRef>
          </c:tx>
          <c:spPr>
            <a:solidFill>
              <a:schemeClr val="accent5">
                <a:lumMod val="60000"/>
                <a:lumOff val="40000"/>
              </a:schemeClr>
            </a:solidFill>
            <a:ln>
              <a:noFill/>
            </a:ln>
            <a:effectLst/>
          </c:spPr>
          <c:invertIfNegative val="0"/>
          <c:val>
            <c:numRef>
              <c:f>'Trend Planning Charts'!$B$7:$F$7</c:f>
              <c:numCache>
                <c:formatCode>General</c:formatCode>
                <c:ptCount val="5"/>
                <c:pt idx="3">
                  <c:v>0</c:v>
                </c:pt>
              </c:numCache>
            </c:numRef>
          </c:val>
          <c:extLst>
            <c:ext xmlns:c16="http://schemas.microsoft.com/office/drawing/2014/chart" uri="{C3380CC4-5D6E-409C-BE32-E72D297353CC}">
              <c16:uniqueId val="{00000005-20D7-451D-87ED-92606BBA4F52}"/>
            </c:ext>
          </c:extLst>
        </c:ser>
        <c:dLbls>
          <c:showLegendKey val="0"/>
          <c:showVal val="0"/>
          <c:showCatName val="0"/>
          <c:showSerName val="0"/>
          <c:showPercent val="0"/>
          <c:showBubbleSize val="0"/>
        </c:dLbls>
        <c:gapWidth val="150"/>
        <c:axId val="280991808"/>
        <c:axId val="280992200"/>
      </c:barChart>
      <c:catAx>
        <c:axId val="280991808"/>
        <c:scaling>
          <c:orientation val="minMax"/>
        </c:scaling>
        <c:delete val="0"/>
        <c:axPos val="b"/>
        <c:numFmt formatCode="General" sourceLinked="1"/>
        <c:majorTickMark val="none"/>
        <c:minorTickMark val="none"/>
        <c:tickLblPos val="nextTo"/>
        <c:spPr>
          <a:noFill/>
          <a:ln w="9525" cap="flat" cmpd="sng" algn="ctr">
            <a:solidFill>
              <a:schemeClr val="bg1">
                <a:lumMod val="9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0992200"/>
        <c:crosses val="autoZero"/>
        <c:auto val="1"/>
        <c:lblAlgn val="ctr"/>
        <c:lblOffset val="100"/>
        <c:noMultiLvlLbl val="0"/>
      </c:catAx>
      <c:valAx>
        <c:axId val="280992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0991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0" i="0" u="none" strike="noStrike" baseline="0">
                <a:effectLst/>
              </a:rPr>
              <a:t> Scout Age </a:t>
            </a:r>
            <a:r>
              <a:rPr lang="en-US" sz="1200"/>
              <a:t>TAY &amp; Membership</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'Trend Planning Charts'!$A$5</c:f>
              <c:strCache>
                <c:ptCount val="1"/>
                <c:pt idx="0">
                  <c:v>TAY</c:v>
                </c:pt>
              </c:strCache>
            </c:strRef>
          </c:tx>
          <c:spPr>
            <a:solidFill>
              <a:schemeClr val="accent2">
                <a:lumMod val="40000"/>
                <a:lumOff val="60000"/>
              </a:schemeClr>
            </a:solidFill>
            <a:ln>
              <a:solidFill>
                <a:schemeClr val="accent2">
                  <a:lumMod val="40000"/>
                  <a:lumOff val="60000"/>
                </a:schemeClr>
              </a:solidFill>
            </a:ln>
            <a:effectLst/>
          </c:spPr>
          <c:invertIfNegative val="0"/>
          <c:dPt>
            <c:idx val="0"/>
            <c:invertIfNegative val="0"/>
            <c:bubble3D val="0"/>
            <c:spPr>
              <a:solidFill>
                <a:schemeClr val="accent2">
                  <a:lumMod val="60000"/>
                  <a:lumOff val="40000"/>
                </a:schemeClr>
              </a:solidFill>
              <a:ln>
                <a:solidFill>
                  <a:schemeClr val="accent2">
                    <a:lumMod val="40000"/>
                    <a:lumOff val="60000"/>
                  </a:schemeClr>
                </a:solidFill>
              </a:ln>
              <a:effectLst/>
            </c:spPr>
            <c:extLst>
              <c:ext xmlns:c16="http://schemas.microsoft.com/office/drawing/2014/chart" uri="{C3380CC4-5D6E-409C-BE32-E72D297353CC}">
                <c16:uniqueId val="{00000001-EDA4-407E-A21E-20BD78C54DBC}"/>
              </c:ext>
            </c:extLst>
          </c:dPt>
          <c:dPt>
            <c:idx val="1"/>
            <c:invertIfNegative val="0"/>
            <c:bubble3D val="0"/>
            <c:spPr>
              <a:solidFill>
                <a:schemeClr val="accent2">
                  <a:lumMod val="60000"/>
                  <a:lumOff val="40000"/>
                </a:schemeClr>
              </a:solidFill>
              <a:ln>
                <a:solidFill>
                  <a:schemeClr val="accent2">
                    <a:lumMod val="40000"/>
                    <a:lumOff val="60000"/>
                  </a:schemeClr>
                </a:solidFill>
              </a:ln>
              <a:effectLst/>
            </c:spPr>
            <c:extLst>
              <c:ext xmlns:c16="http://schemas.microsoft.com/office/drawing/2014/chart" uri="{C3380CC4-5D6E-409C-BE32-E72D297353CC}">
                <c16:uniqueId val="{00000003-EDA4-407E-A21E-20BD78C54DBC}"/>
              </c:ext>
            </c:extLst>
          </c:dPt>
          <c:cat>
            <c:strRef>
              <c:f>'Trend Planning Charts'!$B$3:$F$3</c:f>
              <c:strCache>
                <c:ptCount val="5"/>
                <c:pt idx="0">
                  <c:v>2020 Actual</c:v>
                </c:pt>
                <c:pt idx="1">
                  <c:v>2021 Actual</c:v>
                </c:pt>
                <c:pt idx="2">
                  <c:v>2022 Actual</c:v>
                </c:pt>
                <c:pt idx="3">
                  <c:v>2023 Actual</c:v>
                </c:pt>
                <c:pt idx="4">
                  <c:v>2024 Projected</c:v>
                </c:pt>
              </c:strCache>
            </c:strRef>
          </c:cat>
          <c:val>
            <c:numRef>
              <c:f>'Trend Planning Charts'!$B$12:$F$12</c:f>
              <c:numCache>
                <c:formatCode>General</c:formatCode>
                <c:ptCount val="5"/>
                <c:pt idx="3">
                  <c:v>0</c:v>
                </c:pt>
              </c:numCache>
            </c:numRef>
          </c:val>
          <c:extLst>
            <c:ext xmlns:c16="http://schemas.microsoft.com/office/drawing/2014/chart" uri="{C3380CC4-5D6E-409C-BE32-E72D297353CC}">
              <c16:uniqueId val="{00000004-EDA4-407E-A21E-20BD78C54DBC}"/>
            </c:ext>
          </c:extLst>
        </c:ser>
        <c:ser>
          <c:idx val="1"/>
          <c:order val="1"/>
          <c:tx>
            <c:strRef>
              <c:f>'Trend Planning Charts'!$A$7</c:f>
              <c:strCache>
                <c:ptCount val="1"/>
                <c:pt idx="0">
                  <c:v>Members</c:v>
                </c:pt>
              </c:strCache>
            </c:strRef>
          </c:tx>
          <c:spPr>
            <a:solidFill>
              <a:srgbClr val="C00000"/>
            </a:solidFill>
            <a:ln>
              <a:noFill/>
            </a:ln>
            <a:effectLst/>
          </c:spPr>
          <c:invertIfNegative val="0"/>
          <c:val>
            <c:numRef>
              <c:f>'Trend Planning Charts'!$B$14:$F$14</c:f>
              <c:numCache>
                <c:formatCode>General</c:formatCode>
                <c:ptCount val="5"/>
                <c:pt idx="3">
                  <c:v>0</c:v>
                </c:pt>
              </c:numCache>
            </c:numRef>
          </c:val>
          <c:extLst>
            <c:ext xmlns:c16="http://schemas.microsoft.com/office/drawing/2014/chart" uri="{C3380CC4-5D6E-409C-BE32-E72D297353CC}">
              <c16:uniqueId val="{00000005-EDA4-407E-A21E-20BD78C54DBC}"/>
            </c:ext>
          </c:extLst>
        </c:ser>
        <c:dLbls>
          <c:showLegendKey val="0"/>
          <c:showVal val="0"/>
          <c:showCatName val="0"/>
          <c:showSerName val="0"/>
          <c:showPercent val="0"/>
          <c:showBubbleSize val="0"/>
        </c:dLbls>
        <c:gapWidth val="150"/>
        <c:axId val="280992984"/>
        <c:axId val="280993376"/>
      </c:barChart>
      <c:catAx>
        <c:axId val="280992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0993376"/>
        <c:crosses val="autoZero"/>
        <c:auto val="1"/>
        <c:lblAlgn val="ctr"/>
        <c:lblOffset val="100"/>
        <c:noMultiLvlLbl val="0"/>
      </c:catAx>
      <c:valAx>
        <c:axId val="2809933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0992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0" i="0" u="none" strike="noStrike" baseline="0">
                <a:effectLst/>
              </a:rPr>
              <a:t>Co-Ed Young Adult </a:t>
            </a:r>
            <a:r>
              <a:rPr lang="en-US" sz="1200"/>
              <a:t>TAY &amp; Membership</a:t>
            </a:r>
          </a:p>
        </c:rich>
      </c:tx>
      <c:layout>
        <c:manualLayout>
          <c:xMode val="edge"/>
          <c:yMode val="edge"/>
          <c:x val="0.23126521962692598"/>
          <c:y val="3.902439024390243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'Trend Planning Charts'!$A$5</c:f>
              <c:strCache>
                <c:ptCount val="1"/>
                <c:pt idx="0">
                  <c:v>TAY</c:v>
                </c:pt>
              </c:strCache>
            </c:strRef>
          </c:tx>
          <c:spPr>
            <a:solidFill>
              <a:schemeClr val="accent2">
                <a:lumMod val="40000"/>
                <a:lumOff val="60000"/>
              </a:schemeClr>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1-C783-485E-8ED8-9B052E8E0E15}"/>
              </c:ext>
            </c:extLst>
          </c:dPt>
          <c:dPt>
            <c:idx val="1"/>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3-C783-485E-8ED8-9B052E8E0E15}"/>
              </c:ext>
            </c:extLst>
          </c:dPt>
          <c:cat>
            <c:strRef>
              <c:f>'Trend Planning Charts'!$B$3:$F$3</c:f>
              <c:strCache>
                <c:ptCount val="5"/>
                <c:pt idx="0">
                  <c:v>2020 Actual</c:v>
                </c:pt>
                <c:pt idx="1">
                  <c:v>2021 Actual</c:v>
                </c:pt>
                <c:pt idx="2">
                  <c:v>2022 Actual</c:v>
                </c:pt>
                <c:pt idx="3">
                  <c:v>2023 Actual</c:v>
                </c:pt>
                <c:pt idx="4">
                  <c:v>2024 Projected</c:v>
                </c:pt>
              </c:strCache>
            </c:strRef>
          </c:cat>
          <c:val>
            <c:numRef>
              <c:f>'Trend Planning Charts'!$B$19:$F$19</c:f>
              <c:numCache>
                <c:formatCode>General</c:formatCode>
                <c:ptCount val="5"/>
                <c:pt idx="3">
                  <c:v>0</c:v>
                </c:pt>
              </c:numCache>
            </c:numRef>
          </c:val>
          <c:extLst>
            <c:ext xmlns:c16="http://schemas.microsoft.com/office/drawing/2014/chart" uri="{C3380CC4-5D6E-409C-BE32-E72D297353CC}">
              <c16:uniqueId val="{00000004-C783-485E-8ED8-9B052E8E0E15}"/>
            </c:ext>
          </c:extLst>
        </c:ser>
        <c:ser>
          <c:idx val="1"/>
          <c:order val="1"/>
          <c:tx>
            <c:strRef>
              <c:f>'Trend Planning Charts'!$A$7</c:f>
              <c:strCache>
                <c:ptCount val="1"/>
                <c:pt idx="0">
                  <c:v>Members</c:v>
                </c:pt>
              </c:strCache>
            </c:strRef>
          </c:tx>
          <c:spPr>
            <a:solidFill>
              <a:schemeClr val="accent6">
                <a:lumMod val="50000"/>
              </a:schemeClr>
            </a:solidFill>
            <a:ln>
              <a:noFill/>
            </a:ln>
            <a:effectLst/>
          </c:spPr>
          <c:invertIfNegative val="0"/>
          <c:val>
            <c:numRef>
              <c:f>'Trend Planning Charts'!$B$21:$F$21</c:f>
              <c:numCache>
                <c:formatCode>General</c:formatCode>
                <c:ptCount val="5"/>
                <c:pt idx="3">
                  <c:v>0</c:v>
                </c:pt>
              </c:numCache>
            </c:numRef>
          </c:val>
          <c:extLst>
            <c:ext xmlns:c16="http://schemas.microsoft.com/office/drawing/2014/chart" uri="{C3380CC4-5D6E-409C-BE32-E72D297353CC}">
              <c16:uniqueId val="{00000005-C783-485E-8ED8-9B052E8E0E15}"/>
            </c:ext>
          </c:extLst>
        </c:ser>
        <c:dLbls>
          <c:showLegendKey val="0"/>
          <c:showVal val="0"/>
          <c:showCatName val="0"/>
          <c:showSerName val="0"/>
          <c:showPercent val="0"/>
          <c:showBubbleSize val="0"/>
        </c:dLbls>
        <c:gapWidth val="150"/>
        <c:axId val="280691696"/>
        <c:axId val="280692088"/>
      </c:barChart>
      <c:catAx>
        <c:axId val="280691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0692088"/>
        <c:crosses val="autoZero"/>
        <c:auto val="1"/>
        <c:lblAlgn val="ctr"/>
        <c:lblOffset val="100"/>
        <c:noMultiLvlLbl val="0"/>
      </c:catAx>
      <c:valAx>
        <c:axId val="2806920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0691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'Trend Planning Charts'!$A$8</c:f>
              <c:strCache>
                <c:ptCount val="1"/>
                <c:pt idx="0">
                  <c:v>Average Pack Size</c:v>
                </c:pt>
              </c:strCache>
            </c:strRef>
          </c:tx>
          <c:spPr>
            <a:ln w="28575" cap="rnd">
              <a:solidFill>
                <a:schemeClr val="accent1"/>
              </a:solidFill>
              <a:round/>
            </a:ln>
            <a:effectLst/>
          </c:spPr>
          <c:marker>
            <c:symbol val="none"/>
          </c:marker>
          <c:cat>
            <c:strRef>
              <c:f>'Trend Planning Charts'!$B$3:$F$3</c:f>
              <c:strCache>
                <c:ptCount val="5"/>
                <c:pt idx="0">
                  <c:v>2020 Actual</c:v>
                </c:pt>
                <c:pt idx="1">
                  <c:v>2021 Actual</c:v>
                </c:pt>
                <c:pt idx="2">
                  <c:v>2022 Actual</c:v>
                </c:pt>
                <c:pt idx="3">
                  <c:v>2023 Actual</c:v>
                </c:pt>
                <c:pt idx="4">
                  <c:v>2024 Projected</c:v>
                </c:pt>
              </c:strCache>
            </c:strRef>
          </c:cat>
          <c:val>
            <c:numRef>
              <c:f>'Trend Planning Charts'!$B$8:$F$8</c:f>
              <c:numCache>
                <c:formatCode>0.0</c:formatCode>
                <c:ptCount val="5"/>
                <c:pt idx="0">
                  <c:v>0</c:v>
                </c:pt>
                <c:pt idx="1">
                  <c:v>0</c:v>
                </c:pt>
                <c:pt idx="2">
                  <c:v>0</c:v>
                </c:pt>
                <c:pt idx="3" formatCode="General">
                  <c:v>0</c:v>
                </c:pt>
                <c:pt idx="4">
                  <c:v>0</c:v>
                </c:pt>
              </c:numCache>
            </c:numRef>
          </c:val>
          <c:smooth val="0"/>
          <c:extLst>
            <c:ext xmlns:c16="http://schemas.microsoft.com/office/drawing/2014/chart" uri="{C3380CC4-5D6E-409C-BE32-E72D297353CC}">
              <c16:uniqueId val="{00000000-94CC-45A6-9CD6-207CD0F05F8E}"/>
            </c:ext>
          </c:extLst>
        </c:ser>
        <c:dLbls>
          <c:showLegendKey val="0"/>
          <c:showVal val="0"/>
          <c:showCatName val="0"/>
          <c:showSerName val="0"/>
          <c:showPercent val="0"/>
          <c:showBubbleSize val="0"/>
        </c:dLbls>
        <c:smooth val="0"/>
        <c:axId val="279621464"/>
        <c:axId val="277711224"/>
      </c:lineChart>
      <c:catAx>
        <c:axId val="279621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7711224"/>
        <c:crosses val="autoZero"/>
        <c:auto val="1"/>
        <c:lblAlgn val="ctr"/>
        <c:lblOffset val="100"/>
        <c:noMultiLvlLbl val="0"/>
      </c:catAx>
      <c:valAx>
        <c:axId val="27771122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9621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Cub Age Market Share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751738845144358"/>
          <c:y val="0.28585741811175341"/>
          <c:w val="0.8274826115485564"/>
          <c:h val="0.45068742129777128"/>
        </c:manualLayout>
      </c:layout>
      <c:lineChart>
        <c:grouping val="standard"/>
        <c:varyColors val="0"/>
        <c:ser>
          <c:idx val="0"/>
          <c:order val="0"/>
          <c:tx>
            <c:strRef>
              <c:f>'Trend Planning Charts'!$A$6</c:f>
              <c:strCache>
                <c:ptCount val="1"/>
                <c:pt idx="0">
                  <c:v>Market Share</c:v>
                </c:pt>
              </c:strCache>
            </c:strRef>
          </c:tx>
          <c:spPr>
            <a:ln w="28575" cap="rnd">
              <a:solidFill>
                <a:schemeClr val="accent1"/>
              </a:solidFill>
              <a:round/>
            </a:ln>
            <a:effectLst/>
          </c:spPr>
          <c:marker>
            <c:symbol val="none"/>
          </c:marker>
          <c:cat>
            <c:strRef>
              <c:f>'Trend Planning Charts'!$B$3:$F$3</c:f>
              <c:strCache>
                <c:ptCount val="5"/>
                <c:pt idx="0">
                  <c:v>2020 Actual</c:v>
                </c:pt>
                <c:pt idx="1">
                  <c:v>2021 Actual</c:v>
                </c:pt>
                <c:pt idx="2">
                  <c:v>2022 Actual</c:v>
                </c:pt>
                <c:pt idx="3">
                  <c:v>2023 Actual</c:v>
                </c:pt>
                <c:pt idx="4">
                  <c:v>2024 Projected</c:v>
                </c:pt>
              </c:strCache>
            </c:strRef>
          </c:cat>
          <c:val>
            <c:numRef>
              <c:f>'Trend Planning Charts'!$B$6:$F$6</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7B93-4100-A706-4182420FD655}"/>
            </c:ext>
          </c:extLst>
        </c:ser>
        <c:dLbls>
          <c:showLegendKey val="0"/>
          <c:showVal val="0"/>
          <c:showCatName val="0"/>
          <c:showSerName val="0"/>
          <c:showPercent val="0"/>
          <c:showBubbleSize val="0"/>
        </c:dLbls>
        <c:smooth val="0"/>
        <c:axId val="279571320"/>
        <c:axId val="279207368"/>
      </c:lineChart>
      <c:catAx>
        <c:axId val="279571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9207368"/>
        <c:crosses val="autoZero"/>
        <c:auto val="1"/>
        <c:lblAlgn val="ctr"/>
        <c:lblOffset val="100"/>
        <c:noMultiLvlLbl val="0"/>
      </c:catAx>
      <c:valAx>
        <c:axId val="2792073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9571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'Trend Planning Charts'!$A$15</c:f>
              <c:strCache>
                <c:ptCount val="1"/>
                <c:pt idx="0">
                  <c:v>Average Troop Size</c:v>
                </c:pt>
              </c:strCache>
            </c:strRef>
          </c:tx>
          <c:spPr>
            <a:ln w="28575" cap="rnd">
              <a:solidFill>
                <a:srgbClr val="C00000"/>
              </a:solidFill>
              <a:round/>
            </a:ln>
            <a:effectLst/>
          </c:spPr>
          <c:marker>
            <c:symbol val="none"/>
          </c:marker>
          <c:cat>
            <c:strRef>
              <c:f>'Trend Planning Charts'!$B$3:$F$3</c:f>
              <c:strCache>
                <c:ptCount val="5"/>
                <c:pt idx="0">
                  <c:v>2020 Actual</c:v>
                </c:pt>
                <c:pt idx="1">
                  <c:v>2021 Actual</c:v>
                </c:pt>
                <c:pt idx="2">
                  <c:v>2022 Actual</c:v>
                </c:pt>
                <c:pt idx="3">
                  <c:v>2023 Actual</c:v>
                </c:pt>
                <c:pt idx="4">
                  <c:v>2024 Projected</c:v>
                </c:pt>
              </c:strCache>
            </c:strRef>
          </c:cat>
          <c:val>
            <c:numRef>
              <c:f>'Trend Planning Charts'!$B$15:$F$15</c:f>
              <c:numCache>
                <c:formatCode>0.0</c:formatCode>
                <c:ptCount val="5"/>
                <c:pt idx="0">
                  <c:v>0</c:v>
                </c:pt>
                <c:pt idx="1">
                  <c:v>0</c:v>
                </c:pt>
                <c:pt idx="2">
                  <c:v>0</c:v>
                </c:pt>
                <c:pt idx="3" formatCode="General">
                  <c:v>0</c:v>
                </c:pt>
                <c:pt idx="4">
                  <c:v>0</c:v>
                </c:pt>
              </c:numCache>
            </c:numRef>
          </c:val>
          <c:smooth val="0"/>
          <c:extLst>
            <c:ext xmlns:c16="http://schemas.microsoft.com/office/drawing/2014/chart" uri="{C3380CC4-5D6E-409C-BE32-E72D297353CC}">
              <c16:uniqueId val="{00000000-CF27-4ACA-B849-A568616B5129}"/>
            </c:ext>
          </c:extLst>
        </c:ser>
        <c:dLbls>
          <c:showLegendKey val="0"/>
          <c:showVal val="0"/>
          <c:showCatName val="0"/>
          <c:showSerName val="0"/>
          <c:showPercent val="0"/>
          <c:showBubbleSize val="0"/>
        </c:dLbls>
        <c:smooth val="0"/>
        <c:axId val="279520208"/>
        <c:axId val="279520592"/>
      </c:lineChart>
      <c:catAx>
        <c:axId val="279520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9520592"/>
        <c:crosses val="autoZero"/>
        <c:auto val="1"/>
        <c:lblAlgn val="ctr"/>
        <c:lblOffset val="100"/>
        <c:noMultiLvlLbl val="0"/>
      </c:catAx>
      <c:valAx>
        <c:axId val="279520592"/>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952020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'Trend Planning Charts'!$A$16</c:f>
              <c:strCache>
                <c:ptCount val="1"/>
                <c:pt idx="0">
                  <c:v>Troops</c:v>
                </c:pt>
              </c:strCache>
            </c:strRef>
          </c:tx>
          <c:spPr>
            <a:ln w="28575" cap="rnd">
              <a:solidFill>
                <a:srgbClr val="C00000"/>
              </a:solidFill>
              <a:round/>
            </a:ln>
            <a:effectLst/>
          </c:spPr>
          <c:marker>
            <c:symbol val="none"/>
          </c:marker>
          <c:cat>
            <c:strRef>
              <c:f>'Trend Planning Charts'!$B$3:$F$3</c:f>
              <c:strCache>
                <c:ptCount val="5"/>
                <c:pt idx="0">
                  <c:v>2020 Actual</c:v>
                </c:pt>
                <c:pt idx="1">
                  <c:v>2021 Actual</c:v>
                </c:pt>
                <c:pt idx="2">
                  <c:v>2022 Actual</c:v>
                </c:pt>
                <c:pt idx="3">
                  <c:v>2023 Actual</c:v>
                </c:pt>
                <c:pt idx="4">
                  <c:v>2024 Projected</c:v>
                </c:pt>
              </c:strCache>
            </c:strRef>
          </c:cat>
          <c:val>
            <c:numRef>
              <c:f>'Trend Planning Charts'!$B$16:$F$16</c:f>
              <c:numCache>
                <c:formatCode>General</c:formatCode>
                <c:ptCount val="5"/>
                <c:pt idx="3">
                  <c:v>0</c:v>
                </c:pt>
              </c:numCache>
            </c:numRef>
          </c:val>
          <c:smooth val="0"/>
          <c:extLst>
            <c:ext xmlns:c16="http://schemas.microsoft.com/office/drawing/2014/chart" uri="{C3380CC4-5D6E-409C-BE32-E72D297353CC}">
              <c16:uniqueId val="{00000000-7A8D-43E6-97CB-1096F396D15C}"/>
            </c:ext>
          </c:extLst>
        </c:ser>
        <c:dLbls>
          <c:showLegendKey val="0"/>
          <c:showVal val="0"/>
          <c:showCatName val="0"/>
          <c:showSerName val="0"/>
          <c:showPercent val="0"/>
          <c:showBubbleSize val="0"/>
        </c:dLbls>
        <c:smooth val="0"/>
        <c:axId val="280876664"/>
        <c:axId val="280877072"/>
      </c:lineChart>
      <c:catAx>
        <c:axId val="280876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0877072"/>
        <c:crosses val="autoZero"/>
        <c:auto val="1"/>
        <c:lblAlgn val="ctr"/>
        <c:lblOffset val="100"/>
        <c:noMultiLvlLbl val="0"/>
      </c:catAx>
      <c:valAx>
        <c:axId val="2808770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0876664"/>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Scout Age Market Share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'Trend Planning Charts'!$A$13</c:f>
              <c:strCache>
                <c:ptCount val="1"/>
                <c:pt idx="0">
                  <c:v>Market Share</c:v>
                </c:pt>
              </c:strCache>
            </c:strRef>
          </c:tx>
          <c:spPr>
            <a:ln w="28575" cap="rnd">
              <a:solidFill>
                <a:srgbClr val="C00000"/>
              </a:solidFill>
              <a:round/>
            </a:ln>
            <a:effectLst/>
          </c:spPr>
          <c:marker>
            <c:symbol val="none"/>
          </c:marker>
          <c:cat>
            <c:strRef>
              <c:f>'Trend Planning Charts'!$B$3:$F$3</c:f>
              <c:strCache>
                <c:ptCount val="5"/>
                <c:pt idx="0">
                  <c:v>2020 Actual</c:v>
                </c:pt>
                <c:pt idx="1">
                  <c:v>2021 Actual</c:v>
                </c:pt>
                <c:pt idx="2">
                  <c:v>2022 Actual</c:v>
                </c:pt>
                <c:pt idx="3">
                  <c:v>2023 Actual</c:v>
                </c:pt>
                <c:pt idx="4">
                  <c:v>2024 Projected</c:v>
                </c:pt>
              </c:strCache>
            </c:strRef>
          </c:cat>
          <c:val>
            <c:numRef>
              <c:f>'Trend Planning Charts'!$B$13:$F$13</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A231-43D9-B73C-4BE3E09C40CF}"/>
            </c:ext>
          </c:extLst>
        </c:ser>
        <c:dLbls>
          <c:showLegendKey val="0"/>
          <c:showVal val="0"/>
          <c:showCatName val="0"/>
          <c:showSerName val="0"/>
          <c:showPercent val="0"/>
          <c:showBubbleSize val="0"/>
        </c:dLbls>
        <c:smooth val="0"/>
        <c:axId val="280877856"/>
        <c:axId val="280878248"/>
      </c:lineChart>
      <c:catAx>
        <c:axId val="280877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0878248"/>
        <c:crosses val="autoZero"/>
        <c:auto val="1"/>
        <c:lblAlgn val="ctr"/>
        <c:lblOffset val="100"/>
        <c:noMultiLvlLbl val="0"/>
      </c:catAx>
      <c:valAx>
        <c:axId val="280878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0877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'Trend Planning Charts'!$A$23</c:f>
              <c:strCache>
                <c:ptCount val="1"/>
                <c:pt idx="0">
                  <c:v>Crews/Ships/Clubs/Posts</c:v>
                </c:pt>
              </c:strCache>
            </c:strRef>
          </c:tx>
          <c:spPr>
            <a:ln w="28575" cap="rnd">
              <a:solidFill>
                <a:schemeClr val="accent6">
                  <a:lumMod val="50000"/>
                </a:schemeClr>
              </a:solidFill>
              <a:round/>
            </a:ln>
            <a:effectLst/>
          </c:spPr>
          <c:marker>
            <c:symbol val="none"/>
          </c:marker>
          <c:cat>
            <c:strRef>
              <c:f>'Trend Planning Charts'!$B$3:$F$3</c:f>
              <c:strCache>
                <c:ptCount val="5"/>
                <c:pt idx="0">
                  <c:v>2020 Actual</c:v>
                </c:pt>
                <c:pt idx="1">
                  <c:v>2021 Actual</c:v>
                </c:pt>
                <c:pt idx="2">
                  <c:v>2022 Actual</c:v>
                </c:pt>
                <c:pt idx="3">
                  <c:v>2023 Actual</c:v>
                </c:pt>
                <c:pt idx="4">
                  <c:v>2024 Projected</c:v>
                </c:pt>
              </c:strCache>
            </c:strRef>
          </c:cat>
          <c:val>
            <c:numRef>
              <c:f>'Trend Planning Charts'!$B$23:$F$23</c:f>
              <c:numCache>
                <c:formatCode>General</c:formatCode>
                <c:ptCount val="5"/>
                <c:pt idx="3">
                  <c:v>0</c:v>
                </c:pt>
              </c:numCache>
            </c:numRef>
          </c:val>
          <c:smooth val="0"/>
          <c:extLst>
            <c:ext xmlns:c16="http://schemas.microsoft.com/office/drawing/2014/chart" uri="{C3380CC4-5D6E-409C-BE32-E72D297353CC}">
              <c16:uniqueId val="{00000000-7AE5-4E1C-AC71-64537221556B}"/>
            </c:ext>
          </c:extLst>
        </c:ser>
        <c:dLbls>
          <c:showLegendKey val="0"/>
          <c:showVal val="0"/>
          <c:showCatName val="0"/>
          <c:showSerName val="0"/>
          <c:showPercent val="0"/>
          <c:showBubbleSize val="0"/>
        </c:dLbls>
        <c:smooth val="0"/>
        <c:axId val="280879032"/>
        <c:axId val="280879424"/>
      </c:lineChart>
      <c:catAx>
        <c:axId val="280879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0879424"/>
        <c:crosses val="autoZero"/>
        <c:auto val="1"/>
        <c:lblAlgn val="ctr"/>
        <c:lblOffset val="100"/>
        <c:noMultiLvlLbl val="0"/>
      </c:catAx>
      <c:valAx>
        <c:axId val="280879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08790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'Trend Planning Charts'!$A$22</c:f>
              <c:strCache>
                <c:ptCount val="1"/>
                <c:pt idx="0">
                  <c:v>Average Unit Size</c:v>
                </c:pt>
              </c:strCache>
            </c:strRef>
          </c:tx>
          <c:spPr>
            <a:ln w="28575" cap="rnd">
              <a:solidFill>
                <a:schemeClr val="accent6">
                  <a:lumMod val="50000"/>
                </a:schemeClr>
              </a:solidFill>
              <a:round/>
            </a:ln>
            <a:effectLst/>
          </c:spPr>
          <c:marker>
            <c:symbol val="none"/>
          </c:marker>
          <c:cat>
            <c:strRef>
              <c:f>'Trend Planning Charts'!$B$3:$F$3</c:f>
              <c:strCache>
                <c:ptCount val="5"/>
                <c:pt idx="0">
                  <c:v>2020 Actual</c:v>
                </c:pt>
                <c:pt idx="1">
                  <c:v>2021 Actual</c:v>
                </c:pt>
                <c:pt idx="2">
                  <c:v>2022 Actual</c:v>
                </c:pt>
                <c:pt idx="3">
                  <c:v>2023 Actual</c:v>
                </c:pt>
                <c:pt idx="4">
                  <c:v>2024 Projected</c:v>
                </c:pt>
              </c:strCache>
            </c:strRef>
          </c:cat>
          <c:val>
            <c:numRef>
              <c:f>'Trend Planning Charts'!$B$22:$F$22</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B5AA-4AB5-8388-393ABF71C4D6}"/>
            </c:ext>
          </c:extLst>
        </c:ser>
        <c:dLbls>
          <c:showLegendKey val="0"/>
          <c:showVal val="0"/>
          <c:showCatName val="0"/>
          <c:showSerName val="0"/>
          <c:showPercent val="0"/>
          <c:showBubbleSize val="0"/>
        </c:dLbls>
        <c:smooth val="0"/>
        <c:axId val="280880208"/>
        <c:axId val="280880600"/>
      </c:lineChart>
      <c:catAx>
        <c:axId val="280880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0880600"/>
        <c:crosses val="autoZero"/>
        <c:auto val="1"/>
        <c:lblAlgn val="ctr"/>
        <c:lblOffset val="100"/>
        <c:noMultiLvlLbl val="0"/>
      </c:catAx>
      <c:valAx>
        <c:axId val="28088060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0880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Co-Ed Young</a:t>
            </a:r>
            <a:r>
              <a:rPr lang="en-US" baseline="0"/>
              <a:t> Adult </a:t>
            </a:r>
            <a:r>
              <a:rPr lang="en-US"/>
              <a:t>Market Share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'Trend Planning Charts'!$A$20</c:f>
              <c:strCache>
                <c:ptCount val="1"/>
                <c:pt idx="0">
                  <c:v>Market Share</c:v>
                </c:pt>
              </c:strCache>
            </c:strRef>
          </c:tx>
          <c:spPr>
            <a:ln w="28575" cap="rnd">
              <a:solidFill>
                <a:schemeClr val="accent6">
                  <a:lumMod val="50000"/>
                </a:schemeClr>
              </a:solidFill>
              <a:round/>
            </a:ln>
            <a:effectLst/>
          </c:spPr>
          <c:marker>
            <c:symbol val="none"/>
          </c:marker>
          <c:cat>
            <c:strRef>
              <c:f>'Trend Planning Charts'!$B$3:$F$3</c:f>
              <c:strCache>
                <c:ptCount val="5"/>
                <c:pt idx="0">
                  <c:v>2020 Actual</c:v>
                </c:pt>
                <c:pt idx="1">
                  <c:v>2021 Actual</c:v>
                </c:pt>
                <c:pt idx="2">
                  <c:v>2022 Actual</c:v>
                </c:pt>
                <c:pt idx="3">
                  <c:v>2023 Actual</c:v>
                </c:pt>
                <c:pt idx="4">
                  <c:v>2024 Projected</c:v>
                </c:pt>
              </c:strCache>
            </c:strRef>
          </c:cat>
          <c:val>
            <c:numRef>
              <c:f>'Trend Planning Charts'!$B$20:$F$20</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BB19-4307-9920-D038C3D68AA4}"/>
            </c:ext>
          </c:extLst>
        </c:ser>
        <c:dLbls>
          <c:showLegendKey val="0"/>
          <c:showVal val="0"/>
          <c:showCatName val="0"/>
          <c:showSerName val="0"/>
          <c:showPercent val="0"/>
          <c:showBubbleSize val="0"/>
        </c:dLbls>
        <c:smooth val="0"/>
        <c:axId val="280990632"/>
        <c:axId val="280991024"/>
      </c:lineChart>
      <c:catAx>
        <c:axId val="280990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0991024"/>
        <c:crosses val="autoZero"/>
        <c:auto val="1"/>
        <c:lblAlgn val="ctr"/>
        <c:lblOffset val="100"/>
        <c:noMultiLvlLbl val="0"/>
      </c:catAx>
      <c:valAx>
        <c:axId val="2809910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09906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19051</xdr:colOff>
      <xdr:row>3</xdr:row>
      <xdr:rowOff>171449</xdr:rowOff>
    </xdr:from>
    <xdr:to>
      <xdr:col>11</xdr:col>
      <xdr:colOff>457200</xdr:colOff>
      <xdr:row>10</xdr:row>
      <xdr:rowOff>19049</xdr:rowOff>
    </xdr:to>
    <xdr:graphicFrame macro="">
      <xdr:nvGraphicFramePr>
        <xdr:cNvPr id="4" name="Chart 3">
          <a:extLst>
            <a:ext uri="{FF2B5EF4-FFF2-40B4-BE49-F238E27FC236}">
              <a16:creationId xmlns:a16="http://schemas.microsoft.com/office/drawing/2014/main" id="{00000000-0008-0000-1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533402</xdr:colOff>
      <xdr:row>3</xdr:row>
      <xdr:rowOff>190500</xdr:rowOff>
    </xdr:from>
    <xdr:to>
      <xdr:col>16</xdr:col>
      <xdr:colOff>590551</xdr:colOff>
      <xdr:row>10</xdr:row>
      <xdr:rowOff>19050</xdr:rowOff>
    </xdr:to>
    <xdr:graphicFrame macro="">
      <xdr:nvGraphicFramePr>
        <xdr:cNvPr id="5" name="Chart 4">
          <a:extLst>
            <a:ext uri="{FF2B5EF4-FFF2-40B4-BE49-F238E27FC236}">
              <a16:creationId xmlns:a16="http://schemas.microsoft.com/office/drawing/2014/main" id="{00000000-0008-0000-1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66675</xdr:colOff>
      <xdr:row>3</xdr:row>
      <xdr:rowOff>200025</xdr:rowOff>
    </xdr:from>
    <xdr:to>
      <xdr:col>21</xdr:col>
      <xdr:colOff>552450</xdr:colOff>
      <xdr:row>9</xdr:row>
      <xdr:rowOff>200025</xdr:rowOff>
    </xdr:to>
    <xdr:graphicFrame macro="">
      <xdr:nvGraphicFramePr>
        <xdr:cNvPr id="7" name="Chart 6">
          <a:extLst>
            <a:ext uri="{FF2B5EF4-FFF2-40B4-BE49-F238E27FC236}">
              <a16:creationId xmlns:a16="http://schemas.microsoft.com/office/drawing/2014/main" id="{00000000-0008-0000-1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533401</xdr:colOff>
      <xdr:row>10</xdr:row>
      <xdr:rowOff>223838</xdr:rowOff>
    </xdr:from>
    <xdr:to>
      <xdr:col>16</xdr:col>
      <xdr:colOff>581026</xdr:colOff>
      <xdr:row>16</xdr:row>
      <xdr:rowOff>228600</xdr:rowOff>
    </xdr:to>
    <xdr:graphicFrame macro="">
      <xdr:nvGraphicFramePr>
        <xdr:cNvPr id="8" name="Chart 7">
          <a:extLst>
            <a:ext uri="{FF2B5EF4-FFF2-40B4-BE49-F238E27FC236}">
              <a16:creationId xmlns:a16="http://schemas.microsoft.com/office/drawing/2014/main" id="{00000000-0008-0000-14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9525</xdr:colOff>
      <xdr:row>10</xdr:row>
      <xdr:rowOff>238125</xdr:rowOff>
    </xdr:from>
    <xdr:to>
      <xdr:col>11</xdr:col>
      <xdr:colOff>438150</xdr:colOff>
      <xdr:row>17</xdr:row>
      <xdr:rowOff>19050</xdr:rowOff>
    </xdr:to>
    <xdr:graphicFrame macro="">
      <xdr:nvGraphicFramePr>
        <xdr:cNvPr id="9" name="Chart 8">
          <a:extLst>
            <a:ext uri="{FF2B5EF4-FFF2-40B4-BE49-F238E27FC236}">
              <a16:creationId xmlns:a16="http://schemas.microsoft.com/office/drawing/2014/main" id="{00000000-0008-0000-14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57151</xdr:colOff>
      <xdr:row>10</xdr:row>
      <xdr:rowOff>233362</xdr:rowOff>
    </xdr:from>
    <xdr:to>
      <xdr:col>21</xdr:col>
      <xdr:colOff>571501</xdr:colOff>
      <xdr:row>16</xdr:row>
      <xdr:rowOff>228600</xdr:rowOff>
    </xdr:to>
    <xdr:graphicFrame macro="">
      <xdr:nvGraphicFramePr>
        <xdr:cNvPr id="10" name="Chart 9">
          <a:extLst>
            <a:ext uri="{FF2B5EF4-FFF2-40B4-BE49-F238E27FC236}">
              <a16:creationId xmlns:a16="http://schemas.microsoft.com/office/drawing/2014/main" id="{00000000-0008-0000-14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381000</xdr:colOff>
      <xdr:row>17</xdr:row>
      <xdr:rowOff>214312</xdr:rowOff>
    </xdr:from>
    <xdr:to>
      <xdr:col>11</xdr:col>
      <xdr:colOff>419100</xdr:colOff>
      <xdr:row>23</xdr:row>
      <xdr:rowOff>228600</xdr:rowOff>
    </xdr:to>
    <xdr:graphicFrame macro="">
      <xdr:nvGraphicFramePr>
        <xdr:cNvPr id="11" name="Chart 10">
          <a:extLst>
            <a:ext uri="{FF2B5EF4-FFF2-40B4-BE49-F238E27FC236}">
              <a16:creationId xmlns:a16="http://schemas.microsoft.com/office/drawing/2014/main" id="{00000000-0008-0000-14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495301</xdr:colOff>
      <xdr:row>17</xdr:row>
      <xdr:rowOff>204787</xdr:rowOff>
    </xdr:from>
    <xdr:to>
      <xdr:col>16</xdr:col>
      <xdr:colOff>581026</xdr:colOff>
      <xdr:row>24</xdr:row>
      <xdr:rowOff>0</xdr:rowOff>
    </xdr:to>
    <xdr:graphicFrame macro="">
      <xdr:nvGraphicFramePr>
        <xdr:cNvPr id="12" name="Chart 11">
          <a:extLst>
            <a:ext uri="{FF2B5EF4-FFF2-40B4-BE49-F238E27FC236}">
              <a16:creationId xmlns:a16="http://schemas.microsoft.com/office/drawing/2014/main" id="{00000000-0008-0000-14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19050</xdr:colOff>
      <xdr:row>17</xdr:row>
      <xdr:rowOff>214312</xdr:rowOff>
    </xdr:from>
    <xdr:to>
      <xdr:col>21</xdr:col>
      <xdr:colOff>571500</xdr:colOff>
      <xdr:row>24</xdr:row>
      <xdr:rowOff>38100</xdr:rowOff>
    </xdr:to>
    <xdr:graphicFrame macro="">
      <xdr:nvGraphicFramePr>
        <xdr:cNvPr id="13" name="Chart 12">
          <a:extLst>
            <a:ext uri="{FF2B5EF4-FFF2-40B4-BE49-F238E27FC236}">
              <a16:creationId xmlns:a16="http://schemas.microsoft.com/office/drawing/2014/main" id="{00000000-0008-0000-14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22</xdr:col>
      <xdr:colOff>19052</xdr:colOff>
      <xdr:row>3</xdr:row>
      <xdr:rowOff>214312</xdr:rowOff>
    </xdr:from>
    <xdr:to>
      <xdr:col>25</xdr:col>
      <xdr:colOff>600075</xdr:colOff>
      <xdr:row>9</xdr:row>
      <xdr:rowOff>209550</xdr:rowOff>
    </xdr:to>
    <xdr:graphicFrame macro="">
      <xdr:nvGraphicFramePr>
        <xdr:cNvPr id="15" name="Chart 14">
          <a:extLst>
            <a:ext uri="{FF2B5EF4-FFF2-40B4-BE49-F238E27FC236}">
              <a16:creationId xmlns:a16="http://schemas.microsoft.com/office/drawing/2014/main" id="{00000000-0008-0000-14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22</xdr:col>
      <xdr:colOff>9525</xdr:colOff>
      <xdr:row>10</xdr:row>
      <xdr:rowOff>219075</xdr:rowOff>
    </xdr:from>
    <xdr:to>
      <xdr:col>25</xdr:col>
      <xdr:colOff>590550</xdr:colOff>
      <xdr:row>16</xdr:row>
      <xdr:rowOff>209550</xdr:rowOff>
    </xdr:to>
    <xdr:graphicFrame macro="">
      <xdr:nvGraphicFramePr>
        <xdr:cNvPr id="16" name="Chart 15">
          <a:extLst>
            <a:ext uri="{FF2B5EF4-FFF2-40B4-BE49-F238E27FC236}">
              <a16:creationId xmlns:a16="http://schemas.microsoft.com/office/drawing/2014/main" id="{00000000-0008-0000-14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21</xdr:col>
      <xdr:colOff>600074</xdr:colOff>
      <xdr:row>17</xdr:row>
      <xdr:rowOff>219075</xdr:rowOff>
    </xdr:from>
    <xdr:to>
      <xdr:col>25</xdr:col>
      <xdr:colOff>590550</xdr:colOff>
      <xdr:row>24</xdr:row>
      <xdr:rowOff>28575</xdr:rowOff>
    </xdr:to>
    <xdr:graphicFrame macro="">
      <xdr:nvGraphicFramePr>
        <xdr:cNvPr id="17" name="Chart 16">
          <a:extLst>
            <a:ext uri="{FF2B5EF4-FFF2-40B4-BE49-F238E27FC236}">
              <a16:creationId xmlns:a16="http://schemas.microsoft.com/office/drawing/2014/main" id="{00000000-0008-0000-14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29"/>
  <sheetViews>
    <sheetView workbookViewId="0">
      <selection activeCell="E23" sqref="E23"/>
    </sheetView>
  </sheetViews>
  <sheetFormatPr defaultRowHeight="15" x14ac:dyDescent="0.25"/>
  <cols>
    <col min="2" max="2" width="116.7109375" customWidth="1"/>
    <col min="3" max="3" width="10.7109375" bestFit="1" customWidth="1"/>
  </cols>
  <sheetData>
    <row r="1" spans="1:3" ht="18.75" x14ac:dyDescent="0.25">
      <c r="B1" s="235" t="s">
        <v>69</v>
      </c>
    </row>
    <row r="2" spans="1:3" ht="18.75" x14ac:dyDescent="0.25">
      <c r="B2" s="84"/>
    </row>
    <row r="3" spans="1:3" ht="18.75" x14ac:dyDescent="0.25">
      <c r="A3" s="348"/>
      <c r="B3" s="349"/>
      <c r="C3" s="372">
        <v>45259</v>
      </c>
    </row>
    <row r="4" spans="1:3" ht="30" x14ac:dyDescent="0.25">
      <c r="A4" s="348"/>
      <c r="B4" s="350" t="s">
        <v>323</v>
      </c>
    </row>
    <row r="5" spans="1:3" ht="15.75" x14ac:dyDescent="0.25">
      <c r="A5" s="348"/>
      <c r="B5" s="351"/>
    </row>
    <row r="6" spans="1:3" x14ac:dyDescent="0.25">
      <c r="A6" s="352" t="s">
        <v>218</v>
      </c>
      <c r="B6" s="353" t="s">
        <v>217</v>
      </c>
    </row>
    <row r="7" spans="1:3" x14ac:dyDescent="0.25">
      <c r="A7" s="352"/>
      <c r="B7" s="354"/>
    </row>
    <row r="8" spans="1:3" x14ac:dyDescent="0.25">
      <c r="A8" s="352" t="s">
        <v>220</v>
      </c>
      <c r="B8" s="353" t="s">
        <v>219</v>
      </c>
    </row>
    <row r="9" spans="1:3" x14ac:dyDescent="0.25">
      <c r="A9" s="352"/>
      <c r="B9" s="354"/>
    </row>
    <row r="10" spans="1:3" ht="25.5" x14ac:dyDescent="0.25">
      <c r="A10" s="352" t="s">
        <v>221</v>
      </c>
      <c r="B10" s="353" t="s">
        <v>230</v>
      </c>
    </row>
    <row r="11" spans="1:3" x14ac:dyDescent="0.25">
      <c r="A11" s="352"/>
      <c r="B11" s="354"/>
    </row>
    <row r="12" spans="1:3" x14ac:dyDescent="0.25">
      <c r="A12" s="352" t="s">
        <v>224</v>
      </c>
      <c r="B12" s="355" t="s">
        <v>231</v>
      </c>
    </row>
    <row r="13" spans="1:3" x14ac:dyDescent="0.25">
      <c r="A13" s="352"/>
      <c r="B13" s="355"/>
    </row>
    <row r="14" spans="1:3" x14ac:dyDescent="0.25">
      <c r="A14" s="352" t="s">
        <v>222</v>
      </c>
      <c r="B14" s="355" t="s">
        <v>298</v>
      </c>
    </row>
    <row r="15" spans="1:3" x14ac:dyDescent="0.25">
      <c r="A15" s="352"/>
      <c r="B15" s="354"/>
    </row>
    <row r="16" spans="1:3" ht="31.5" customHeight="1" x14ac:dyDescent="0.25">
      <c r="A16" s="352" t="s">
        <v>225</v>
      </c>
      <c r="B16" s="356" t="s">
        <v>227</v>
      </c>
    </row>
    <row r="17" spans="1:2" x14ac:dyDescent="0.25">
      <c r="A17" s="352" t="s">
        <v>223</v>
      </c>
      <c r="B17" s="353" t="s">
        <v>228</v>
      </c>
    </row>
    <row r="18" spans="1:2" ht="15.75" x14ac:dyDescent="0.25">
      <c r="A18" s="352"/>
      <c r="B18" s="357"/>
    </row>
    <row r="19" spans="1:2" x14ac:dyDescent="0.25">
      <c r="A19" s="352" t="s">
        <v>226</v>
      </c>
      <c r="B19" s="358" t="s">
        <v>229</v>
      </c>
    </row>
    <row r="20" spans="1:2" x14ac:dyDescent="0.25">
      <c r="A20" s="348"/>
      <c r="B20" s="350"/>
    </row>
    <row r="21" spans="1:2" ht="25.5" x14ac:dyDescent="0.25">
      <c r="A21" s="352" t="s">
        <v>297</v>
      </c>
      <c r="B21" s="353" t="s">
        <v>324</v>
      </c>
    </row>
    <row r="22" spans="1:2" x14ac:dyDescent="0.25">
      <c r="A22" s="348"/>
      <c r="B22" s="348"/>
    </row>
    <row r="23" spans="1:2" ht="30" x14ac:dyDescent="0.25">
      <c r="A23" s="348"/>
      <c r="B23" s="359" t="s">
        <v>273</v>
      </c>
    </row>
    <row r="24" spans="1:2" x14ac:dyDescent="0.25">
      <c r="A24" s="348"/>
      <c r="B24" s="348"/>
    </row>
    <row r="25" spans="1:2" x14ac:dyDescent="0.25">
      <c r="A25" s="360" t="s">
        <v>318</v>
      </c>
      <c r="B25" s="360" t="s">
        <v>317</v>
      </c>
    </row>
    <row r="26" spans="1:2" x14ac:dyDescent="0.25">
      <c r="A26" s="348"/>
      <c r="B26" s="348"/>
    </row>
    <row r="27" spans="1:2" x14ac:dyDescent="0.25">
      <c r="A27" s="348"/>
      <c r="B27" s="348"/>
    </row>
    <row r="28" spans="1:2" x14ac:dyDescent="0.25">
      <c r="A28" s="348"/>
      <c r="B28" s="348"/>
    </row>
    <row r="29" spans="1:2" x14ac:dyDescent="0.25">
      <c r="A29" s="348"/>
      <c r="B29" s="348"/>
    </row>
  </sheetData>
  <sheetProtection selectLockedCells="1" selectUnlockedCell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S43"/>
  <sheetViews>
    <sheetView topLeftCell="A2" zoomScaleNormal="100" workbookViewId="0">
      <selection activeCell="A6" sqref="A6"/>
    </sheetView>
  </sheetViews>
  <sheetFormatPr defaultRowHeight="15" x14ac:dyDescent="0.25"/>
  <cols>
    <col min="1" max="1" width="8.140625" customWidth="1"/>
    <col min="2" max="2" width="27" customWidth="1"/>
    <col min="3" max="3" width="1.5703125" customWidth="1"/>
    <col min="4" max="4" width="7.28515625" customWidth="1"/>
    <col min="5" max="5" width="7.7109375" customWidth="1"/>
    <col min="6" max="6" width="10.85546875" customWidth="1"/>
    <col min="7" max="7" width="1.5703125" customWidth="1"/>
    <col min="8" max="8" width="8.28515625" customWidth="1"/>
    <col min="9" max="9" width="8.140625" customWidth="1"/>
    <col min="10" max="10" width="11" customWidth="1"/>
    <col min="11" max="11" width="4.42578125" hidden="1" customWidth="1"/>
    <col min="12" max="12" width="3.7109375" hidden="1" customWidth="1"/>
    <col min="13" max="13" width="4.42578125" hidden="1" customWidth="1"/>
    <col min="14" max="14" width="5.7109375" customWidth="1"/>
    <col min="15" max="15" width="18.42578125" bestFit="1" customWidth="1"/>
    <col min="16" max="16" width="8.5703125" bestFit="1" customWidth="1"/>
    <col min="17" max="17" width="9.85546875" bestFit="1" customWidth="1"/>
    <col min="18" max="18" width="10.85546875" customWidth="1"/>
    <col min="19" max="19" width="15" customWidth="1"/>
  </cols>
  <sheetData>
    <row r="1" spans="1:19" ht="21.75" customHeight="1" x14ac:dyDescent="0.25">
      <c r="A1" s="411" t="str">
        <f>'Setup &amp; Instructions'!G5&amp;" Membership Growth Opportunity"</f>
        <v xml:space="preserve"> Membership Growth Opportunity</v>
      </c>
      <c r="B1" s="411"/>
      <c r="C1" s="411"/>
      <c r="D1" s="411"/>
      <c r="E1" s="411"/>
      <c r="F1" s="411"/>
      <c r="G1" s="411"/>
      <c r="H1" s="411"/>
      <c r="I1" s="411"/>
      <c r="J1" s="411"/>
      <c r="O1" s="411" t="str">
        <f>"Membership Growth Opportunity"</f>
        <v>Membership Growth Opportunity</v>
      </c>
      <c r="P1" s="411"/>
      <c r="Q1" s="411"/>
      <c r="R1" s="411"/>
      <c r="S1" s="411"/>
    </row>
    <row r="2" spans="1:19" ht="17.649999999999999" customHeight="1" x14ac:dyDescent="0.25">
      <c r="A2" s="411" t="str">
        <f>'Setup &amp; Instructions'!C7&amp;" Council  -  "&amp;DistrictName&amp;" District  -  "&amp;'Setup &amp; Instructions'!C42</f>
        <v xml:space="preserve"> Council  -   District  -  </v>
      </c>
      <c r="B2" s="411"/>
      <c r="C2" s="411"/>
      <c r="D2" s="411"/>
      <c r="E2" s="411"/>
      <c r="F2" s="411"/>
      <c r="G2" s="411"/>
      <c r="H2" s="411"/>
      <c r="I2" s="411"/>
      <c r="J2" s="411"/>
      <c r="O2" s="411" t="s">
        <v>197</v>
      </c>
      <c r="P2" s="411"/>
      <c r="Q2" s="411"/>
      <c r="R2" s="411"/>
      <c r="S2" s="411"/>
    </row>
    <row r="3" spans="1:19" ht="23.1" customHeight="1" thickBot="1" x14ac:dyDescent="0.3"/>
    <row r="4" spans="1:19" ht="15.75" customHeight="1" thickBot="1" x14ac:dyDescent="0.3">
      <c r="A4" s="421" t="str">
        <f>"Totals for "&amp;'Setup &amp; Instructions'!C42</f>
        <v xml:space="preserve">Totals for </v>
      </c>
      <c r="B4" s="422"/>
      <c r="D4" s="432" t="s">
        <v>14</v>
      </c>
      <c r="E4" s="433"/>
      <c r="F4" s="434"/>
      <c r="H4" s="432" t="s">
        <v>15</v>
      </c>
      <c r="I4" s="433"/>
      <c r="J4" s="434"/>
      <c r="O4" s="401" t="s">
        <v>309</v>
      </c>
      <c r="P4" s="403" t="s">
        <v>198</v>
      </c>
      <c r="Q4" s="403" t="str">
        <f>'Setup &amp; Instructions'!C5</f>
        <v>NST 1</v>
      </c>
      <c r="R4" s="403" t="str">
        <f>'Setup &amp; Instructions'!C7&amp;" Council"</f>
        <v xml:space="preserve"> Council</v>
      </c>
      <c r="S4" s="399" t="str">
        <f>DistrictName&amp;" District"</f>
        <v xml:space="preserve"> District</v>
      </c>
    </row>
    <row r="5" spans="1:19" ht="39" thickBot="1" x14ac:dyDescent="0.3">
      <c r="A5" s="423"/>
      <c r="B5" s="424"/>
      <c r="D5" s="52" t="s">
        <v>12</v>
      </c>
      <c r="E5" s="93" t="s">
        <v>302</v>
      </c>
      <c r="F5" s="94" t="s">
        <v>262</v>
      </c>
      <c r="H5" s="52" t="s">
        <v>12</v>
      </c>
      <c r="I5" s="93" t="s">
        <v>302</v>
      </c>
      <c r="J5" s="94" t="s">
        <v>262</v>
      </c>
      <c r="O5" s="383"/>
      <c r="P5" s="386"/>
      <c r="Q5" s="386"/>
      <c r="R5" s="386"/>
      <c r="S5" s="397"/>
    </row>
    <row r="6" spans="1:19" ht="15.75" thickBot="1" x14ac:dyDescent="0.3">
      <c r="A6" s="14" t="s">
        <v>16</v>
      </c>
      <c r="B6" s="15"/>
      <c r="D6" s="23">
        <f>COUNT(K19:K43)</f>
        <v>0</v>
      </c>
      <c r="E6" s="24">
        <f>COUNT(L19:L43)</f>
        <v>0</v>
      </c>
      <c r="F6" s="25">
        <f>COUNT(M19:M43)</f>
        <v>0</v>
      </c>
      <c r="H6" s="192">
        <f>IF(ROUNDUP((((D8*H9)/100)-D6),0)&lt;0,0,ROUNDUP((((D8*H9)/100)-D6),0))</f>
        <v>0</v>
      </c>
      <c r="I6" s="191">
        <f>IF(ROUNDUP((((E8*I9)/100)-E6),0)&lt;0,0,ROUNDUP((((E8*I9)/100)-E6),0))</f>
        <v>0</v>
      </c>
      <c r="J6" s="193">
        <f>IF(ROUNDUP((((F8*J9)/100)-F6),0)&lt;0,0,ROUNDUP((((F8*J9)/100)-F6),0))</f>
        <v>0</v>
      </c>
      <c r="O6" s="402"/>
      <c r="P6" s="404"/>
      <c r="Q6" s="404"/>
      <c r="R6" s="404"/>
      <c r="S6" s="400"/>
    </row>
    <row r="7" spans="1:19" ht="15.75" thickBot="1" x14ac:dyDescent="0.3">
      <c r="A7" s="16" t="s">
        <v>17</v>
      </c>
      <c r="B7" s="17"/>
      <c r="D7" s="2">
        <f>SUM(K19:K43)</f>
        <v>0</v>
      </c>
      <c r="E7" s="3">
        <f>SUM(L19:L43)</f>
        <v>0</v>
      </c>
      <c r="F7" s="4">
        <f>SUM(M19:M43)</f>
        <v>0</v>
      </c>
      <c r="H7" s="64">
        <f>IF(H10*D8-D7&lt;0,0,H10*D8-D7)</f>
        <v>0</v>
      </c>
      <c r="I7" s="65">
        <f>IF(I10*E8-E7&lt;0,0,I10*E8-E7)</f>
        <v>0</v>
      </c>
      <c r="J7" s="66">
        <f>IF(J10*F8-F7&lt;0,0,J10*F8-F7)</f>
        <v>0</v>
      </c>
      <c r="O7" s="203" t="s">
        <v>199</v>
      </c>
      <c r="P7" s="204"/>
      <c r="Q7" s="204" t="str">
        <f>IF(Q4="Northeast Region",0.28,IF(Q4="Southern Region",0.26,IF(Q4="Central Region",0.4,IF(Q4="Western Region",0.46,""))))</f>
        <v/>
      </c>
      <c r="R7" s="204" t="e">
        <f>'Setup &amp; Instructions'!D15</f>
        <v>#DIV/0!</v>
      </c>
      <c r="S7" s="205" t="e">
        <f>'Setup &amp; Instructions'!D29</f>
        <v>#DIV/0!</v>
      </c>
    </row>
    <row r="8" spans="1:19" ht="15.75" thickBot="1" x14ac:dyDescent="0.3">
      <c r="A8" s="16" t="s">
        <v>18</v>
      </c>
      <c r="B8" s="17"/>
      <c r="D8" s="2">
        <f>SUM(D19:D43)</f>
        <v>0</v>
      </c>
      <c r="E8" s="3">
        <f>SUM(E19:E43)</f>
        <v>0</v>
      </c>
      <c r="F8" s="4">
        <f>SUM(F19:F43)</f>
        <v>0</v>
      </c>
      <c r="H8" s="425" t="s">
        <v>46</v>
      </c>
      <c r="I8" s="426"/>
      <c r="J8" s="427"/>
      <c r="O8" s="206" t="s">
        <v>200</v>
      </c>
      <c r="P8" s="207"/>
      <c r="Q8" s="207" t="str">
        <f>IF(Q4="Northeast Region",0.11,IF(Q4="Southern region",0.107,IF(Q4="Central Region",0.151,IF(Q4="Western Region",0.1,""))))</f>
        <v/>
      </c>
      <c r="R8" s="208" t="e">
        <f>'Setup &amp; Instructions'!D16</f>
        <v>#DIV/0!</v>
      </c>
      <c r="S8" s="209" t="e">
        <f>'Setup &amp; Instructions'!D30</f>
        <v>#DIV/0!</v>
      </c>
    </row>
    <row r="9" spans="1:19" ht="15.75" thickBot="1" x14ac:dyDescent="0.3">
      <c r="A9" s="16" t="s">
        <v>19</v>
      </c>
      <c r="B9" s="17"/>
      <c r="D9" s="5">
        <f>IF(D8=0,0,(D6*100)/D8)</f>
        <v>0</v>
      </c>
      <c r="E9" s="6">
        <f>IF(E8=0,0,(E6*100)/E8)</f>
        <v>0</v>
      </c>
      <c r="F9" s="7">
        <f>IF(F8=0,0,(F6*100)/F8)</f>
        <v>0</v>
      </c>
      <c r="H9" s="95"/>
      <c r="I9" s="96"/>
      <c r="J9" s="97"/>
      <c r="O9" s="210" t="s">
        <v>201</v>
      </c>
      <c r="P9" s="342"/>
      <c r="Q9" s="342" t="str">
        <f>IF(Q4="Northeast Region",39,IF(Q4="Southern Region",41,IF(Q4="Central Region",38,IF(Q4="Western Region",22,""))))</f>
        <v/>
      </c>
      <c r="R9" s="342" t="e">
        <f>'Setup &amp; Instructions'!D17</f>
        <v>#DIV/0!</v>
      </c>
      <c r="S9" s="343" t="e">
        <f>'Setup &amp; Instructions'!D31</f>
        <v>#DIV/0!</v>
      </c>
    </row>
    <row r="10" spans="1:19" ht="15.75" thickBot="1" x14ac:dyDescent="0.3">
      <c r="A10" s="16" t="s">
        <v>20</v>
      </c>
      <c r="B10" s="17"/>
      <c r="D10" s="8">
        <f>IF(D8=0,0,D7/D8)</f>
        <v>0</v>
      </c>
      <c r="E10" s="9">
        <f>IF(E8=0,0,E7/E8)</f>
        <v>0</v>
      </c>
      <c r="F10" s="10">
        <f>IF(F8=0,0,F7/F8)</f>
        <v>0</v>
      </c>
      <c r="H10" s="98"/>
      <c r="I10" s="99"/>
      <c r="J10" s="100"/>
      <c r="Q10" s="226"/>
    </row>
    <row r="11" spans="1:19" ht="15.75" customHeight="1" thickBot="1" x14ac:dyDescent="0.3">
      <c r="A11" s="18" t="s">
        <v>21</v>
      </c>
      <c r="B11" s="19"/>
      <c r="D11" s="11">
        <f>IF(D6=0,0,D7/D6)</f>
        <v>0</v>
      </c>
      <c r="E11" s="12">
        <f>IF(E6=0,0,E7/E6)</f>
        <v>0</v>
      </c>
      <c r="F11" s="13">
        <f>IF(F6=0,0,F7/F6)</f>
        <v>0</v>
      </c>
      <c r="H11" s="20"/>
      <c r="I11" s="21"/>
      <c r="J11" s="22"/>
      <c r="O11" s="401" t="s">
        <v>310</v>
      </c>
      <c r="P11" s="403" t="s">
        <v>198</v>
      </c>
      <c r="Q11" s="385" t="str">
        <f>'Setup &amp; Instructions'!C5&amp;" Region"</f>
        <v>NST 1 Region</v>
      </c>
      <c r="R11" s="403" t="str">
        <f>'Setup &amp; Instructions'!C7&amp;" Council"</f>
        <v xml:space="preserve"> Council</v>
      </c>
      <c r="S11" s="399" t="str">
        <f>DistrictName&amp;" District"</f>
        <v xml:space="preserve"> District</v>
      </c>
    </row>
    <row r="12" spans="1:19" ht="21.75" customHeight="1" x14ac:dyDescent="0.25">
      <c r="O12" s="383"/>
      <c r="P12" s="386"/>
      <c r="Q12" s="386"/>
      <c r="R12" s="386"/>
      <c r="S12" s="397"/>
    </row>
    <row r="13" spans="1:19" ht="12.75" customHeight="1" thickBot="1" x14ac:dyDescent="0.3">
      <c r="A13" s="168" t="s">
        <v>3</v>
      </c>
      <c r="B13" s="168" t="s">
        <v>4</v>
      </c>
      <c r="C13" s="168" t="s">
        <v>5</v>
      </c>
      <c r="D13" s="168" t="s">
        <v>6</v>
      </c>
      <c r="E13" s="168" t="s">
        <v>74</v>
      </c>
      <c r="F13" s="168" t="s">
        <v>270</v>
      </c>
      <c r="H13" s="168"/>
      <c r="O13" s="402"/>
      <c r="P13" s="404"/>
      <c r="Q13" s="387"/>
      <c r="R13" s="404"/>
      <c r="S13" s="400"/>
    </row>
    <row r="14" spans="1:19" ht="21.75" customHeight="1" thickBot="1" x14ac:dyDescent="0.3">
      <c r="A14" s="26" t="s">
        <v>274</v>
      </c>
      <c r="B14" s="1"/>
      <c r="D14" s="1"/>
      <c r="E14" s="1"/>
      <c r="F14" s="1"/>
      <c r="O14" s="203" t="s">
        <v>199</v>
      </c>
      <c r="P14" s="204"/>
      <c r="Q14" s="204" t="str">
        <f>IF(Q11="Northeast Region",0.45,IF(Q11="Southern Region",0.37,IF(Q11="Central Region",0.51,IF(Q11="Western Region",0.75,""))))</f>
        <v/>
      </c>
      <c r="R14" s="204" t="e">
        <f>'Setup &amp; Instructions'!H15</f>
        <v>#DIV/0!</v>
      </c>
      <c r="S14" s="205" t="e">
        <f>'Setup &amp; Instructions'!H29</f>
        <v>#DIV/0!</v>
      </c>
    </row>
    <row r="15" spans="1:19" ht="15.75" thickBot="1" x14ac:dyDescent="0.3">
      <c r="A15" s="412" t="s">
        <v>0</v>
      </c>
      <c r="B15" s="413"/>
      <c r="C15" s="414"/>
      <c r="D15" s="412" t="s">
        <v>301</v>
      </c>
      <c r="E15" s="413"/>
      <c r="F15" s="414"/>
      <c r="H15" s="415" t="s">
        <v>11</v>
      </c>
      <c r="I15" s="416"/>
      <c r="J15" s="417"/>
      <c r="O15" s="206" t="s">
        <v>200</v>
      </c>
      <c r="P15" s="207"/>
      <c r="Q15" s="236" t="str">
        <f>IF(Q11="Northeast Region",0.109,IF(Q11="Southern region",0.085,IF(Q11="Central Region",0.106,IF(Q11="Western Region",0.196,""))))</f>
        <v/>
      </c>
      <c r="R15" s="208" t="e">
        <f>'Setup &amp; Instructions'!H16</f>
        <v>#DIV/0!</v>
      </c>
      <c r="S15" s="209" t="e">
        <f>'Setup &amp; Instructions'!H30</f>
        <v>#DIV/0!</v>
      </c>
    </row>
    <row r="16" spans="1:19" ht="15.75" thickBot="1" x14ac:dyDescent="0.3">
      <c r="A16" s="227"/>
      <c r="B16" s="224"/>
      <c r="C16" s="225"/>
      <c r="D16" s="390" t="s">
        <v>308</v>
      </c>
      <c r="E16" s="393" t="s">
        <v>117</v>
      </c>
      <c r="F16" s="215" t="s">
        <v>203</v>
      </c>
      <c r="H16" s="178"/>
      <c r="I16" s="220"/>
      <c r="J16" s="218"/>
      <c r="O16" s="210" t="s">
        <v>201</v>
      </c>
      <c r="P16" s="342"/>
      <c r="Q16" s="342" t="str">
        <f>IF(Q11="Northeast Region",24,IF(Q11="Southern Region",23,IF(Q11="Central Region",21,IF(Q11="Western Region",26,""))))</f>
        <v/>
      </c>
      <c r="R16" s="342" t="e">
        <f>'Setup &amp; Instructions'!H17</f>
        <v>#DIV/0!</v>
      </c>
      <c r="S16" s="343" t="e">
        <f>'Setup &amp; Instructions'!H31</f>
        <v>#DIV/0!</v>
      </c>
    </row>
    <row r="17" spans="1:19" ht="15.75" thickBot="1" x14ac:dyDescent="0.3">
      <c r="A17" s="228" t="s">
        <v>13</v>
      </c>
      <c r="B17" s="380" t="s">
        <v>23</v>
      </c>
      <c r="C17" s="381"/>
      <c r="D17" s="391"/>
      <c r="E17" s="394"/>
      <c r="F17" s="229" t="s">
        <v>205</v>
      </c>
      <c r="H17" s="216" t="s">
        <v>10</v>
      </c>
      <c r="I17" s="213" t="s">
        <v>1</v>
      </c>
      <c r="J17" s="214" t="s">
        <v>2</v>
      </c>
      <c r="P17" s="222"/>
      <c r="Q17" s="222"/>
      <c r="R17" s="223"/>
      <c r="S17" s="222"/>
    </row>
    <row r="18" spans="1:19" ht="15.75" thickBot="1" x14ac:dyDescent="0.3">
      <c r="A18" s="211"/>
      <c r="B18" s="407"/>
      <c r="C18" s="408"/>
      <c r="D18" s="392"/>
      <c r="E18" s="395"/>
      <c r="F18" s="212" t="s">
        <v>204</v>
      </c>
      <c r="H18" s="217"/>
      <c r="I18" s="221"/>
      <c r="J18" s="219"/>
      <c r="K18" t="s">
        <v>7</v>
      </c>
      <c r="L18" t="s">
        <v>8</v>
      </c>
      <c r="M18" t="s">
        <v>192</v>
      </c>
      <c r="O18" s="382" t="s">
        <v>202</v>
      </c>
      <c r="P18" s="385" t="s">
        <v>198</v>
      </c>
      <c r="Q18" s="385" t="str">
        <f>'Setup &amp; Instructions'!C5&amp;" Region"</f>
        <v>NST 1 Region</v>
      </c>
      <c r="R18" s="403" t="str">
        <f>'Setup &amp; Instructions'!C7&amp;" Council"</f>
        <v xml:space="preserve"> Council</v>
      </c>
      <c r="S18" s="396" t="str">
        <f>DistrictName&amp;" District"</f>
        <v xml:space="preserve"> District</v>
      </c>
    </row>
    <row r="19" spans="1:19" x14ac:dyDescent="0.25">
      <c r="A19" s="74"/>
      <c r="B19" s="409"/>
      <c r="C19" s="410"/>
      <c r="D19" s="89"/>
      <c r="E19" s="90"/>
      <c r="F19" s="91"/>
      <c r="H19" s="247"/>
      <c r="I19" s="175"/>
      <c r="J19" s="170"/>
      <c r="K19" t="str">
        <f>IF(H19="pack",J19,"")</f>
        <v/>
      </c>
      <c r="L19" t="str">
        <f>IF(OR(H19="Troop",H19="Team"),J19,"")</f>
        <v/>
      </c>
      <c r="M19" t="str">
        <f>IF(OR(H19="Crew",H19="Ship", H19="Post", H19="Club"),J19,"")</f>
        <v/>
      </c>
      <c r="O19" s="383"/>
      <c r="P19" s="386"/>
      <c r="Q19" s="386"/>
      <c r="R19" s="386"/>
      <c r="S19" s="397"/>
    </row>
    <row r="20" spans="1:19" ht="15" customHeight="1" thickBot="1" x14ac:dyDescent="0.3">
      <c r="A20" s="75"/>
      <c r="B20" s="388"/>
      <c r="C20" s="389"/>
      <c r="D20" s="76"/>
      <c r="E20" s="77"/>
      <c r="F20" s="78"/>
      <c r="H20" s="171"/>
      <c r="I20" s="176"/>
      <c r="J20" s="172"/>
      <c r="K20" t="str">
        <f t="shared" ref="K20:K43" si="0">IF(H20="pack",J20,"")</f>
        <v/>
      </c>
      <c r="L20" t="str">
        <f t="shared" ref="L20:L43" si="1">IF(OR(H20="Troop",H20="Team"),J20,"")</f>
        <v/>
      </c>
      <c r="M20" t="str">
        <f t="shared" ref="M20:M43" si="2">IF(OR(H20="Crew",H20="Ship", H20="Post", H20="Club"),J20,"")</f>
        <v/>
      </c>
      <c r="O20" s="384"/>
      <c r="P20" s="387"/>
      <c r="Q20" s="387"/>
      <c r="R20" s="404"/>
      <c r="S20" s="398"/>
    </row>
    <row r="21" spans="1:19" x14ac:dyDescent="0.25">
      <c r="A21" s="75"/>
      <c r="B21" s="388"/>
      <c r="C21" s="389"/>
      <c r="D21" s="76"/>
      <c r="E21" s="77"/>
      <c r="F21" s="78"/>
      <c r="H21" s="171"/>
      <c r="I21" s="176"/>
      <c r="J21" s="172"/>
      <c r="K21" t="str">
        <f t="shared" si="0"/>
        <v/>
      </c>
      <c r="L21" t="str">
        <f t="shared" si="1"/>
        <v/>
      </c>
      <c r="M21" t="str">
        <f t="shared" si="2"/>
        <v/>
      </c>
      <c r="O21" s="203" t="s">
        <v>199</v>
      </c>
      <c r="P21" s="204"/>
      <c r="Q21" s="204" t="str">
        <f>IF(Q18="Northeast Region",0.04,IF(Q18="Southern Region",0.04,IF(Q18="Central Region",0.05,IF(Q18="Western Region",0.03,""))))</f>
        <v/>
      </c>
      <c r="R21" s="204" t="e">
        <f>'Setup &amp; Instructions'!L15</f>
        <v>#DIV/0!</v>
      </c>
      <c r="S21" s="205" t="e">
        <f>'Setup &amp; Instructions'!L29</f>
        <v>#DIV/0!</v>
      </c>
    </row>
    <row r="22" spans="1:19" x14ac:dyDescent="0.25">
      <c r="A22" s="75"/>
      <c r="B22" s="388"/>
      <c r="C22" s="389"/>
      <c r="D22" s="76"/>
      <c r="E22" s="77"/>
      <c r="F22" s="78"/>
      <c r="H22" s="171"/>
      <c r="I22" s="176"/>
      <c r="J22" s="172"/>
      <c r="K22" t="str">
        <f t="shared" si="0"/>
        <v/>
      </c>
      <c r="L22" t="str">
        <f t="shared" si="1"/>
        <v/>
      </c>
      <c r="M22" t="str">
        <f t="shared" si="2"/>
        <v/>
      </c>
      <c r="O22" s="206" t="s">
        <v>200</v>
      </c>
      <c r="P22" s="207"/>
      <c r="Q22" s="236" t="str">
        <f>IF(Q18="Northeast Region",0.004,IF(Q18="Southern region",0.005,IF(Q18="Central Region",0.005,IF(Q18="Western Region",0,""))))</f>
        <v/>
      </c>
      <c r="R22" s="208" t="e">
        <f>'Setup &amp; Instructions'!L16</f>
        <v>#DIV/0!</v>
      </c>
      <c r="S22" s="209" t="e">
        <f>'Setup &amp; Instructions'!L30</f>
        <v>#DIV/0!</v>
      </c>
    </row>
    <row r="23" spans="1:19" ht="15.75" thickBot="1" x14ac:dyDescent="0.3">
      <c r="A23" s="75"/>
      <c r="B23" s="428"/>
      <c r="C23" s="429"/>
      <c r="D23" s="76"/>
      <c r="E23" s="77"/>
      <c r="F23" s="78"/>
      <c r="H23" s="171"/>
      <c r="I23" s="176"/>
      <c r="J23" s="172"/>
      <c r="K23" t="str">
        <f t="shared" si="0"/>
        <v/>
      </c>
      <c r="L23" t="str">
        <f t="shared" si="1"/>
        <v/>
      </c>
      <c r="M23" t="str">
        <f t="shared" si="2"/>
        <v/>
      </c>
      <c r="O23" s="210" t="s">
        <v>201</v>
      </c>
      <c r="P23" s="342"/>
      <c r="Q23" s="342" t="str">
        <f>IF(Q18="Northeast Region",10,IF(Q18="Southern Region",12,IF(Q18="Central Region",11,IF(Q18="Western Region",10,""))))</f>
        <v/>
      </c>
      <c r="R23" s="342" t="e">
        <f>'Setup &amp; Instructions'!L17</f>
        <v>#DIV/0!</v>
      </c>
      <c r="S23" s="343" t="e">
        <f>'Setup &amp; Instructions'!L31</f>
        <v>#DIV/0!</v>
      </c>
    </row>
    <row r="24" spans="1:19" x14ac:dyDescent="0.25">
      <c r="A24" s="75"/>
      <c r="B24" s="428"/>
      <c r="C24" s="429"/>
      <c r="D24" s="76"/>
      <c r="E24" s="77"/>
      <c r="F24" s="78"/>
      <c r="H24" s="171"/>
      <c r="I24" s="176"/>
      <c r="J24" s="172"/>
      <c r="K24" t="str">
        <f t="shared" si="0"/>
        <v/>
      </c>
      <c r="L24" t="str">
        <f t="shared" si="1"/>
        <v/>
      </c>
      <c r="M24" t="str">
        <f t="shared" si="2"/>
        <v/>
      </c>
    </row>
    <row r="25" spans="1:19" x14ac:dyDescent="0.25">
      <c r="A25" s="75"/>
      <c r="B25" s="428"/>
      <c r="C25" s="429"/>
      <c r="D25" s="76"/>
      <c r="E25" s="77"/>
      <c r="F25" s="78"/>
      <c r="H25" s="171"/>
      <c r="I25" s="176"/>
      <c r="J25" s="172"/>
      <c r="K25" t="str">
        <f t="shared" si="0"/>
        <v/>
      </c>
      <c r="L25" t="str">
        <f t="shared" si="1"/>
        <v/>
      </c>
      <c r="M25" t="str">
        <f t="shared" si="2"/>
        <v/>
      </c>
    </row>
    <row r="26" spans="1:19" x14ac:dyDescent="0.25">
      <c r="A26" s="75"/>
      <c r="B26" s="428"/>
      <c r="C26" s="429"/>
      <c r="D26" s="76"/>
      <c r="E26" s="77"/>
      <c r="F26" s="78"/>
      <c r="H26" s="171"/>
      <c r="I26" s="176"/>
      <c r="J26" s="172"/>
      <c r="K26" t="str">
        <f t="shared" si="0"/>
        <v/>
      </c>
      <c r="L26" t="str">
        <f t="shared" si="1"/>
        <v/>
      </c>
      <c r="M26" t="str">
        <f t="shared" si="2"/>
        <v/>
      </c>
    </row>
    <row r="27" spans="1:19" x14ac:dyDescent="0.25">
      <c r="A27" s="75"/>
      <c r="B27" s="428"/>
      <c r="C27" s="429"/>
      <c r="D27" s="76"/>
      <c r="E27" s="77"/>
      <c r="F27" s="78"/>
      <c r="H27" s="171"/>
      <c r="I27" s="176"/>
      <c r="J27" s="172"/>
      <c r="K27" t="str">
        <f t="shared" si="0"/>
        <v/>
      </c>
      <c r="L27" t="str">
        <f t="shared" si="1"/>
        <v/>
      </c>
      <c r="M27" t="str">
        <f t="shared" si="2"/>
        <v/>
      </c>
    </row>
    <row r="28" spans="1:19" x14ac:dyDescent="0.25">
      <c r="A28" s="75"/>
      <c r="B28" s="428"/>
      <c r="C28" s="429"/>
      <c r="D28" s="76"/>
      <c r="E28" s="77"/>
      <c r="F28" s="78"/>
      <c r="H28" s="171"/>
      <c r="I28" s="176"/>
      <c r="J28" s="172"/>
      <c r="K28" t="str">
        <f t="shared" si="0"/>
        <v/>
      </c>
      <c r="L28" t="str">
        <f t="shared" si="1"/>
        <v/>
      </c>
      <c r="M28" t="str">
        <f t="shared" si="2"/>
        <v/>
      </c>
    </row>
    <row r="29" spans="1:19" x14ac:dyDescent="0.25">
      <c r="A29" s="75"/>
      <c r="B29" s="428"/>
      <c r="C29" s="429"/>
      <c r="D29" s="76"/>
      <c r="E29" s="77"/>
      <c r="F29" s="78"/>
      <c r="H29" s="171"/>
      <c r="I29" s="176"/>
      <c r="J29" s="172"/>
      <c r="K29" t="str">
        <f t="shared" si="0"/>
        <v/>
      </c>
      <c r="L29" t="str">
        <f t="shared" si="1"/>
        <v/>
      </c>
      <c r="M29" t="str">
        <f t="shared" si="2"/>
        <v/>
      </c>
    </row>
    <row r="30" spans="1:19" x14ac:dyDescent="0.25">
      <c r="A30" s="75"/>
      <c r="B30" s="428"/>
      <c r="C30" s="429"/>
      <c r="D30" s="76"/>
      <c r="E30" s="77"/>
      <c r="F30" s="78"/>
      <c r="H30" s="171"/>
      <c r="I30" s="176"/>
      <c r="J30" s="172"/>
      <c r="K30" t="str">
        <f t="shared" si="0"/>
        <v/>
      </c>
      <c r="L30" t="str">
        <f t="shared" si="1"/>
        <v/>
      </c>
      <c r="M30" t="str">
        <f t="shared" si="2"/>
        <v/>
      </c>
    </row>
    <row r="31" spans="1:19" x14ac:dyDescent="0.25">
      <c r="A31" s="75"/>
      <c r="B31" s="428"/>
      <c r="C31" s="429"/>
      <c r="D31" s="76"/>
      <c r="E31" s="77"/>
      <c r="F31" s="78"/>
      <c r="H31" s="171"/>
      <c r="I31" s="176"/>
      <c r="J31" s="172"/>
      <c r="K31" t="str">
        <f t="shared" si="0"/>
        <v/>
      </c>
      <c r="L31" t="str">
        <f t="shared" si="1"/>
        <v/>
      </c>
      <c r="M31" t="str">
        <f t="shared" si="2"/>
        <v/>
      </c>
    </row>
    <row r="32" spans="1:19" x14ac:dyDescent="0.25">
      <c r="A32" s="75"/>
      <c r="B32" s="428"/>
      <c r="C32" s="429"/>
      <c r="D32" s="76"/>
      <c r="E32" s="77"/>
      <c r="F32" s="78"/>
      <c r="H32" s="171"/>
      <c r="I32" s="176"/>
      <c r="J32" s="172"/>
      <c r="K32" t="str">
        <f t="shared" si="0"/>
        <v/>
      </c>
      <c r="L32" t="str">
        <f t="shared" si="1"/>
        <v/>
      </c>
      <c r="M32" t="str">
        <f t="shared" si="2"/>
        <v/>
      </c>
    </row>
    <row r="33" spans="1:13" x14ac:dyDescent="0.25">
      <c r="A33" s="75"/>
      <c r="B33" s="428"/>
      <c r="C33" s="429"/>
      <c r="D33" s="76"/>
      <c r="E33" s="77"/>
      <c r="F33" s="78"/>
      <c r="H33" s="171"/>
      <c r="I33" s="176"/>
      <c r="J33" s="172"/>
      <c r="K33" t="str">
        <f t="shared" si="0"/>
        <v/>
      </c>
      <c r="L33" t="str">
        <f t="shared" si="1"/>
        <v/>
      </c>
      <c r="M33" t="str">
        <f t="shared" si="2"/>
        <v/>
      </c>
    </row>
    <row r="34" spans="1:13" x14ac:dyDescent="0.25">
      <c r="A34" s="75"/>
      <c r="B34" s="428"/>
      <c r="C34" s="429"/>
      <c r="D34" s="76"/>
      <c r="E34" s="77"/>
      <c r="F34" s="78"/>
      <c r="H34" s="171"/>
      <c r="I34" s="176"/>
      <c r="J34" s="172"/>
      <c r="K34" t="str">
        <f t="shared" si="0"/>
        <v/>
      </c>
      <c r="L34" t="str">
        <f t="shared" si="1"/>
        <v/>
      </c>
      <c r="M34" t="str">
        <f t="shared" si="2"/>
        <v/>
      </c>
    </row>
    <row r="35" spans="1:13" x14ac:dyDescent="0.25">
      <c r="A35" s="75"/>
      <c r="B35" s="428"/>
      <c r="C35" s="429"/>
      <c r="D35" s="76"/>
      <c r="E35" s="77"/>
      <c r="F35" s="78"/>
      <c r="H35" s="171"/>
      <c r="I35" s="176"/>
      <c r="J35" s="172"/>
      <c r="K35" t="str">
        <f t="shared" si="0"/>
        <v/>
      </c>
      <c r="L35" t="str">
        <f t="shared" si="1"/>
        <v/>
      </c>
      <c r="M35" t="str">
        <f t="shared" si="2"/>
        <v/>
      </c>
    </row>
    <row r="36" spans="1:13" x14ac:dyDescent="0.25">
      <c r="A36" s="75"/>
      <c r="B36" s="428"/>
      <c r="C36" s="429"/>
      <c r="D36" s="76"/>
      <c r="E36" s="77"/>
      <c r="F36" s="78"/>
      <c r="H36" s="171"/>
      <c r="I36" s="176"/>
      <c r="J36" s="172"/>
      <c r="K36" t="str">
        <f t="shared" si="0"/>
        <v/>
      </c>
      <c r="L36" t="str">
        <f t="shared" si="1"/>
        <v/>
      </c>
      <c r="M36" t="str">
        <f t="shared" si="2"/>
        <v/>
      </c>
    </row>
    <row r="37" spans="1:13" x14ac:dyDescent="0.25">
      <c r="A37" s="75"/>
      <c r="B37" s="428"/>
      <c r="C37" s="429"/>
      <c r="D37" s="76"/>
      <c r="E37" s="77"/>
      <c r="F37" s="78"/>
      <c r="H37" s="171"/>
      <c r="I37" s="176"/>
      <c r="J37" s="172"/>
      <c r="K37" t="str">
        <f t="shared" si="0"/>
        <v/>
      </c>
      <c r="L37" t="str">
        <f t="shared" si="1"/>
        <v/>
      </c>
      <c r="M37" t="str">
        <f t="shared" si="2"/>
        <v/>
      </c>
    </row>
    <row r="38" spans="1:13" x14ac:dyDescent="0.25">
      <c r="A38" s="75"/>
      <c r="B38" s="428"/>
      <c r="C38" s="429"/>
      <c r="D38" s="76"/>
      <c r="E38" s="77"/>
      <c r="F38" s="78"/>
      <c r="H38" s="171"/>
      <c r="I38" s="176"/>
      <c r="J38" s="172"/>
      <c r="K38" t="str">
        <f t="shared" si="0"/>
        <v/>
      </c>
      <c r="L38" t="str">
        <f t="shared" si="1"/>
        <v/>
      </c>
      <c r="M38" t="str">
        <f t="shared" si="2"/>
        <v/>
      </c>
    </row>
    <row r="39" spans="1:13" x14ac:dyDescent="0.25">
      <c r="A39" s="75"/>
      <c r="B39" s="428"/>
      <c r="C39" s="429"/>
      <c r="D39" s="76"/>
      <c r="E39" s="77"/>
      <c r="F39" s="78"/>
      <c r="H39" s="171"/>
      <c r="I39" s="176"/>
      <c r="J39" s="172"/>
      <c r="K39" t="str">
        <f t="shared" si="0"/>
        <v/>
      </c>
      <c r="L39" t="str">
        <f t="shared" si="1"/>
        <v/>
      </c>
      <c r="M39" t="str">
        <f t="shared" si="2"/>
        <v/>
      </c>
    </row>
    <row r="40" spans="1:13" x14ac:dyDescent="0.25">
      <c r="A40" s="75"/>
      <c r="B40" s="428"/>
      <c r="C40" s="429"/>
      <c r="D40" s="76"/>
      <c r="E40" s="77"/>
      <c r="F40" s="78"/>
      <c r="H40" s="171"/>
      <c r="I40" s="176"/>
      <c r="J40" s="172"/>
      <c r="K40" t="str">
        <f t="shared" si="0"/>
        <v/>
      </c>
      <c r="L40" t="str">
        <f t="shared" si="1"/>
        <v/>
      </c>
      <c r="M40" t="str">
        <f t="shared" si="2"/>
        <v/>
      </c>
    </row>
    <row r="41" spans="1:13" x14ac:dyDescent="0.25">
      <c r="A41" s="75"/>
      <c r="B41" s="428"/>
      <c r="C41" s="429"/>
      <c r="D41" s="76"/>
      <c r="E41" s="77"/>
      <c r="F41" s="78"/>
      <c r="H41" s="171"/>
      <c r="I41" s="176"/>
      <c r="J41" s="172"/>
      <c r="K41" t="str">
        <f t="shared" si="0"/>
        <v/>
      </c>
      <c r="L41" t="str">
        <f t="shared" si="1"/>
        <v/>
      </c>
      <c r="M41" t="str">
        <f t="shared" si="2"/>
        <v/>
      </c>
    </row>
    <row r="42" spans="1:13" x14ac:dyDescent="0.25">
      <c r="A42" s="75"/>
      <c r="B42" s="428"/>
      <c r="C42" s="429"/>
      <c r="D42" s="76"/>
      <c r="E42" s="77"/>
      <c r="F42" s="78"/>
      <c r="H42" s="171"/>
      <c r="I42" s="176"/>
      <c r="J42" s="172"/>
      <c r="K42" t="str">
        <f t="shared" si="0"/>
        <v/>
      </c>
      <c r="L42" t="str">
        <f t="shared" si="1"/>
        <v/>
      </c>
      <c r="M42" t="str">
        <f t="shared" si="2"/>
        <v/>
      </c>
    </row>
    <row r="43" spans="1:13" ht="15.75" thickBot="1" x14ac:dyDescent="0.3">
      <c r="A43" s="79"/>
      <c r="B43" s="430"/>
      <c r="C43" s="431"/>
      <c r="D43" s="80"/>
      <c r="E43" s="81"/>
      <c r="F43" s="82"/>
      <c r="H43" s="173"/>
      <c r="I43" s="177"/>
      <c r="J43" s="174"/>
      <c r="K43" t="str">
        <f t="shared" si="0"/>
        <v/>
      </c>
      <c r="L43" t="str">
        <f t="shared" si="1"/>
        <v/>
      </c>
      <c r="M43" t="str">
        <f t="shared" si="2"/>
        <v/>
      </c>
    </row>
  </sheetData>
  <sheetProtection selectLockedCells="1"/>
  <mergeCells count="55">
    <mergeCell ref="B40:C40"/>
    <mergeCell ref="B26:C26"/>
    <mergeCell ref="A15:C15"/>
    <mergeCell ref="D15:F15"/>
    <mergeCell ref="H15:J15"/>
    <mergeCell ref="B18:C18"/>
    <mergeCell ref="B19:C19"/>
    <mergeCell ref="B20:C20"/>
    <mergeCell ref="B21:C21"/>
    <mergeCell ref="B22:C22"/>
    <mergeCell ref="B23:C23"/>
    <mergeCell ref="B24:C24"/>
    <mergeCell ref="B25:C25"/>
    <mergeCell ref="B17:C17"/>
    <mergeCell ref="D16:D18"/>
    <mergeCell ref="E16:E18"/>
    <mergeCell ref="B41:C41"/>
    <mergeCell ref="B42:C42"/>
    <mergeCell ref="B43:C43"/>
    <mergeCell ref="B38:C38"/>
    <mergeCell ref="B27:C27"/>
    <mergeCell ref="B28:C28"/>
    <mergeCell ref="B29:C29"/>
    <mergeCell ref="B30:C30"/>
    <mergeCell ref="B31:C31"/>
    <mergeCell ref="B32:C32"/>
    <mergeCell ref="B33:C33"/>
    <mergeCell ref="B34:C34"/>
    <mergeCell ref="B35:C35"/>
    <mergeCell ref="B36:C36"/>
    <mergeCell ref="B37:C37"/>
    <mergeCell ref="B39:C39"/>
    <mergeCell ref="H8:J8"/>
    <mergeCell ref="A1:J1"/>
    <mergeCell ref="A2:J2"/>
    <mergeCell ref="A4:B5"/>
    <mergeCell ref="D4:F4"/>
    <mergeCell ref="H4:J4"/>
    <mergeCell ref="O1:S1"/>
    <mergeCell ref="O2:S2"/>
    <mergeCell ref="O4:O6"/>
    <mergeCell ref="P4:P6"/>
    <mergeCell ref="Q4:Q6"/>
    <mergeCell ref="R4:R6"/>
    <mergeCell ref="S4:S6"/>
    <mergeCell ref="O11:O13"/>
    <mergeCell ref="P11:P13"/>
    <mergeCell ref="Q11:Q13"/>
    <mergeCell ref="R11:R13"/>
    <mergeCell ref="S11:S13"/>
    <mergeCell ref="O18:O20"/>
    <mergeCell ref="P18:P20"/>
    <mergeCell ref="Q18:Q20"/>
    <mergeCell ref="R18:R20"/>
    <mergeCell ref="S18:S20"/>
  </mergeCells>
  <dataValidations count="2">
    <dataValidation type="whole" operator="greaterThanOrEqual" allowBlank="1" showInputMessage="1" showErrorMessage="1" error="Must be whole number" sqref="D19:F43 J19:J43" xr:uid="{00000000-0002-0000-0A00-000000000000}">
      <formula1>0</formula1>
    </dataValidation>
    <dataValidation type="list" allowBlank="1" showErrorMessage="1" errorTitle="Unit Type Required" error="Must be pack, troop, team, crew, or ship" promptTitle="Unit Type" prompt="Pack_x000a_Troop_x000a_Team_x000a_Crew_x000a_Ship_x000a_Post" sqref="H19:H43" xr:uid="{00000000-0002-0000-0A00-000001000000}">
      <formula1>$A$13:$F$13</formula1>
    </dataValidation>
  </dataValidations>
  <printOptions verticalCentered="1"/>
  <pageMargins left="0.65" right="0.65" top="0.75" bottom="0.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S43"/>
  <sheetViews>
    <sheetView zoomScaleNormal="100" workbookViewId="0">
      <selection activeCell="A6" sqref="A6"/>
    </sheetView>
  </sheetViews>
  <sheetFormatPr defaultRowHeight="15" x14ac:dyDescent="0.25"/>
  <cols>
    <col min="1" max="1" width="8.140625" customWidth="1"/>
    <col min="2" max="2" width="27" customWidth="1"/>
    <col min="3" max="3" width="1.5703125" customWidth="1"/>
    <col min="4" max="5" width="7.5703125" customWidth="1"/>
    <col min="6" max="6" width="11" customWidth="1"/>
    <col min="7" max="7" width="1.5703125" customWidth="1"/>
    <col min="8" max="9" width="8.140625" customWidth="1"/>
    <col min="10" max="10" width="11" customWidth="1"/>
    <col min="11" max="11" width="4.42578125" hidden="1" customWidth="1"/>
    <col min="12" max="12" width="3.7109375" hidden="1" customWidth="1"/>
    <col min="13" max="13" width="4.42578125" hidden="1" customWidth="1"/>
    <col min="14" max="14" width="5.7109375" customWidth="1"/>
    <col min="15" max="15" width="18.42578125" bestFit="1" customWidth="1"/>
    <col min="16" max="16" width="8.5703125" bestFit="1" customWidth="1"/>
    <col min="17" max="17" width="9.85546875" bestFit="1" customWidth="1"/>
    <col min="18" max="18" width="10.85546875" customWidth="1"/>
    <col min="19" max="19" width="15" customWidth="1"/>
  </cols>
  <sheetData>
    <row r="1" spans="1:19" ht="21.75" customHeight="1" x14ac:dyDescent="0.25">
      <c r="A1" s="411" t="str">
        <f>'Setup &amp; Instructions'!G5&amp;" Membership Growth Opportunity"</f>
        <v xml:space="preserve"> Membership Growth Opportunity</v>
      </c>
      <c r="B1" s="411"/>
      <c r="C1" s="411"/>
      <c r="D1" s="411"/>
      <c r="E1" s="411"/>
      <c r="F1" s="411"/>
      <c r="G1" s="411"/>
      <c r="H1" s="411"/>
      <c r="I1" s="411"/>
      <c r="J1" s="411"/>
      <c r="O1" s="411" t="str">
        <f>"Membership Growth Opportunity"</f>
        <v>Membership Growth Opportunity</v>
      </c>
      <c r="P1" s="411"/>
      <c r="Q1" s="411"/>
      <c r="R1" s="411"/>
      <c r="S1" s="411"/>
    </row>
    <row r="2" spans="1:19" ht="17.649999999999999" customHeight="1" x14ac:dyDescent="0.25">
      <c r="A2" s="411" t="str">
        <f>'Setup &amp; Instructions'!C7&amp;" Council  -  "&amp;DistrictName&amp;" District  -  "&amp;'Setup &amp; Instructions'!C43</f>
        <v xml:space="preserve"> Council  -   District  -  </v>
      </c>
      <c r="B2" s="411"/>
      <c r="C2" s="411"/>
      <c r="D2" s="411"/>
      <c r="E2" s="411"/>
      <c r="F2" s="411"/>
      <c r="G2" s="411"/>
      <c r="H2" s="411"/>
      <c r="I2" s="411"/>
      <c r="J2" s="411"/>
      <c r="O2" s="411" t="s">
        <v>197</v>
      </c>
      <c r="P2" s="411"/>
      <c r="Q2" s="411"/>
      <c r="R2" s="411"/>
      <c r="S2" s="411"/>
    </row>
    <row r="3" spans="1:19" ht="23.1" customHeight="1" thickBot="1" x14ac:dyDescent="0.3"/>
    <row r="4" spans="1:19" ht="15.75" customHeight="1" thickBot="1" x14ac:dyDescent="0.3">
      <c r="A4" s="421" t="str">
        <f>"Totals for "&amp;'Setup &amp; Instructions'!C43</f>
        <v xml:space="preserve">Totals for </v>
      </c>
      <c r="B4" s="422"/>
      <c r="D4" s="432" t="s">
        <v>14</v>
      </c>
      <c r="E4" s="433"/>
      <c r="F4" s="434"/>
      <c r="H4" s="432" t="s">
        <v>15</v>
      </c>
      <c r="I4" s="433"/>
      <c r="J4" s="434"/>
      <c r="O4" s="401" t="s">
        <v>309</v>
      </c>
      <c r="P4" s="403" t="s">
        <v>198</v>
      </c>
      <c r="Q4" s="403" t="str">
        <f>'Setup &amp; Instructions'!C5</f>
        <v>NST 1</v>
      </c>
      <c r="R4" s="403" t="str">
        <f>'Setup &amp; Instructions'!C7&amp;" Council"</f>
        <v xml:space="preserve"> Council</v>
      </c>
      <c r="S4" s="399" t="str">
        <f>DistrictName&amp;" District"</f>
        <v xml:space="preserve"> District</v>
      </c>
    </row>
    <row r="5" spans="1:19" ht="39" thickBot="1" x14ac:dyDescent="0.3">
      <c r="A5" s="423"/>
      <c r="B5" s="424"/>
      <c r="D5" s="52" t="s">
        <v>12</v>
      </c>
      <c r="E5" s="93" t="s">
        <v>302</v>
      </c>
      <c r="F5" s="94" t="s">
        <v>262</v>
      </c>
      <c r="H5" s="52" t="s">
        <v>12</v>
      </c>
      <c r="I5" s="93" t="s">
        <v>302</v>
      </c>
      <c r="J5" s="94" t="s">
        <v>262</v>
      </c>
      <c r="O5" s="383"/>
      <c r="P5" s="386"/>
      <c r="Q5" s="386"/>
      <c r="R5" s="386"/>
      <c r="S5" s="397"/>
    </row>
    <row r="6" spans="1:19" ht="15.75" thickBot="1" x14ac:dyDescent="0.3">
      <c r="A6" s="14" t="s">
        <v>16</v>
      </c>
      <c r="B6" s="15"/>
      <c r="D6" s="23">
        <f>COUNT(K19:K43)</f>
        <v>0</v>
      </c>
      <c r="E6" s="24">
        <f>COUNT(L19:L43)</f>
        <v>0</v>
      </c>
      <c r="F6" s="25">
        <f>COUNT(M19:M43)</f>
        <v>0</v>
      </c>
      <c r="H6" s="192">
        <f>IF(ROUNDUP((((D8*H9)/100)-D6),0)&lt;0,0,ROUNDUP((((D8*H9)/100)-D6),0))</f>
        <v>0</v>
      </c>
      <c r="I6" s="191">
        <f>IF(ROUNDUP((((E8*I9)/100)-E6),0)&lt;0,0,ROUNDUP((((E8*I9)/100)-E6),0))</f>
        <v>0</v>
      </c>
      <c r="J6" s="193">
        <f>IF(ROUNDUP((((F8*J9)/100)-F6),0)&lt;0,0,ROUNDUP((((F8*J9)/100)-F6),0))</f>
        <v>0</v>
      </c>
      <c r="O6" s="402"/>
      <c r="P6" s="404"/>
      <c r="Q6" s="404"/>
      <c r="R6" s="404"/>
      <c r="S6" s="400"/>
    </row>
    <row r="7" spans="1:19" ht="15.75" thickBot="1" x14ac:dyDescent="0.3">
      <c r="A7" s="16" t="s">
        <v>17</v>
      </c>
      <c r="B7" s="17"/>
      <c r="D7" s="2">
        <f>SUM(K19:K43)</f>
        <v>0</v>
      </c>
      <c r="E7" s="3">
        <f>SUM(L19:L43)</f>
        <v>0</v>
      </c>
      <c r="F7" s="4">
        <f>SUM(M19:M43)</f>
        <v>0</v>
      </c>
      <c r="H7" s="64">
        <f>IF(H10*D8-D7&lt;0,0,H10*D8-D7)</f>
        <v>0</v>
      </c>
      <c r="I7" s="65">
        <f>IF(I10*E8-E7&lt;0,0,I10*E8-E7)</f>
        <v>0</v>
      </c>
      <c r="J7" s="66">
        <f>IF(J10*F8-F7&lt;0,0,J10*F8-F7)</f>
        <v>0</v>
      </c>
      <c r="O7" s="203" t="s">
        <v>199</v>
      </c>
      <c r="P7" s="204"/>
      <c r="Q7" s="204" t="str">
        <f>IF(Q4="Northeast Region",0.28,IF(Q4="Southern Region",0.26,IF(Q4="Central Region",0.4,IF(Q4="Western Region",0.46,""))))</f>
        <v/>
      </c>
      <c r="R7" s="204" t="e">
        <f>'Setup &amp; Instructions'!D15</f>
        <v>#DIV/0!</v>
      </c>
      <c r="S7" s="205" t="e">
        <f>'Setup &amp; Instructions'!D29</f>
        <v>#DIV/0!</v>
      </c>
    </row>
    <row r="8" spans="1:19" ht="15.75" thickBot="1" x14ac:dyDescent="0.3">
      <c r="A8" s="16" t="s">
        <v>18</v>
      </c>
      <c r="B8" s="17"/>
      <c r="D8" s="2">
        <f>SUM(D19:D43)</f>
        <v>0</v>
      </c>
      <c r="E8" s="3">
        <f>SUM(E19:E43)</f>
        <v>0</v>
      </c>
      <c r="F8" s="4">
        <f>SUM(F19:F43)</f>
        <v>0</v>
      </c>
      <c r="H8" s="425" t="s">
        <v>46</v>
      </c>
      <c r="I8" s="426"/>
      <c r="J8" s="427"/>
      <c r="O8" s="206" t="s">
        <v>200</v>
      </c>
      <c r="P8" s="207"/>
      <c r="Q8" s="207" t="str">
        <f>IF(Q4="Northeast Region",0.11,IF(Q4="Southern region",0.107,IF(Q4="Central Region",0.151,IF(Q4="Western Region",0.1,""))))</f>
        <v/>
      </c>
      <c r="R8" s="208" t="e">
        <f>'Setup &amp; Instructions'!D16</f>
        <v>#DIV/0!</v>
      </c>
      <c r="S8" s="209" t="e">
        <f>'Setup &amp; Instructions'!D30</f>
        <v>#DIV/0!</v>
      </c>
    </row>
    <row r="9" spans="1:19" ht="15.75" thickBot="1" x14ac:dyDescent="0.3">
      <c r="A9" s="16" t="s">
        <v>19</v>
      </c>
      <c r="B9" s="17"/>
      <c r="D9" s="5">
        <f>IF(D8=0,0,(D6*100)/D8)</f>
        <v>0</v>
      </c>
      <c r="E9" s="6">
        <f>IF(E8=0,0,(E6*100)/E8)</f>
        <v>0</v>
      </c>
      <c r="F9" s="7">
        <f>IF(F8=0,0,(F6*100)/F8)</f>
        <v>0</v>
      </c>
      <c r="H9" s="95"/>
      <c r="I9" s="96"/>
      <c r="J9" s="97"/>
      <c r="O9" s="210" t="s">
        <v>201</v>
      </c>
      <c r="P9" s="342"/>
      <c r="Q9" s="342" t="str">
        <f>IF(Q4="Northeast Region",39,IF(Q4="Southern Region",41,IF(Q4="Central Region",38,IF(Q4="Western Region",22,""))))</f>
        <v/>
      </c>
      <c r="R9" s="342" t="e">
        <f>'Setup &amp; Instructions'!D17</f>
        <v>#DIV/0!</v>
      </c>
      <c r="S9" s="343" t="e">
        <f>'Setup &amp; Instructions'!D31</f>
        <v>#DIV/0!</v>
      </c>
    </row>
    <row r="10" spans="1:19" ht="15.75" thickBot="1" x14ac:dyDescent="0.3">
      <c r="A10" s="16" t="s">
        <v>20</v>
      </c>
      <c r="B10" s="17"/>
      <c r="D10" s="8">
        <f>IF(D8=0,0,D7/D8)</f>
        <v>0</v>
      </c>
      <c r="E10" s="9">
        <f>IF(E8=0,0,E7/E8)</f>
        <v>0</v>
      </c>
      <c r="F10" s="10">
        <f>IF(F8=0,0,F7/F8)</f>
        <v>0</v>
      </c>
      <c r="H10" s="98"/>
      <c r="I10" s="99"/>
      <c r="J10" s="100"/>
      <c r="Q10" s="226"/>
    </row>
    <row r="11" spans="1:19" ht="15.75" customHeight="1" thickBot="1" x14ac:dyDescent="0.3">
      <c r="A11" s="18" t="s">
        <v>21</v>
      </c>
      <c r="B11" s="19"/>
      <c r="D11" s="11">
        <f>IF(D6=0,0,D7/D6)</f>
        <v>0</v>
      </c>
      <c r="E11" s="12">
        <f>IF(E6=0,0,E7/E6)</f>
        <v>0</v>
      </c>
      <c r="F11" s="13">
        <f>IF(F6=0,0,F7/F6)</f>
        <v>0</v>
      </c>
      <c r="H11" s="20"/>
      <c r="I11" s="21"/>
      <c r="J11" s="22"/>
      <c r="O11" s="401" t="s">
        <v>310</v>
      </c>
      <c r="P11" s="403" t="s">
        <v>198</v>
      </c>
      <c r="Q11" s="385" t="str">
        <f>'Setup &amp; Instructions'!C5&amp;" Region"</f>
        <v>NST 1 Region</v>
      </c>
      <c r="R11" s="403" t="str">
        <f>'Setup &amp; Instructions'!C7&amp;" Council"</f>
        <v xml:space="preserve"> Council</v>
      </c>
      <c r="S11" s="399" t="str">
        <f>DistrictName&amp;" District"</f>
        <v xml:space="preserve"> District</v>
      </c>
    </row>
    <row r="12" spans="1:19" ht="21.75" customHeight="1" x14ac:dyDescent="0.25">
      <c r="O12" s="383"/>
      <c r="P12" s="386"/>
      <c r="Q12" s="386"/>
      <c r="R12" s="386"/>
      <c r="S12" s="397"/>
    </row>
    <row r="13" spans="1:19" ht="12.75" customHeight="1" thickBot="1" x14ac:dyDescent="0.3">
      <c r="A13" s="168" t="s">
        <v>3</v>
      </c>
      <c r="B13" s="168" t="s">
        <v>4</v>
      </c>
      <c r="C13" s="168" t="s">
        <v>5</v>
      </c>
      <c r="D13" s="168" t="s">
        <v>6</v>
      </c>
      <c r="E13" s="168" t="s">
        <v>74</v>
      </c>
      <c r="F13" s="168" t="s">
        <v>270</v>
      </c>
      <c r="H13" s="168"/>
      <c r="O13" s="402"/>
      <c r="P13" s="404"/>
      <c r="Q13" s="387"/>
      <c r="R13" s="404"/>
      <c r="S13" s="400"/>
    </row>
    <row r="14" spans="1:19" ht="21.75" customHeight="1" thickBot="1" x14ac:dyDescent="0.3">
      <c r="A14" s="26" t="s">
        <v>274</v>
      </c>
      <c r="B14" s="1"/>
      <c r="D14" s="1"/>
      <c r="E14" s="1"/>
      <c r="F14" s="1"/>
      <c r="O14" s="203" t="s">
        <v>199</v>
      </c>
      <c r="P14" s="204"/>
      <c r="Q14" s="204" t="str">
        <f>IF(Q11="Northeast Region",0.45,IF(Q11="Southern Region",0.37,IF(Q11="Central Region",0.51,IF(Q11="Western Region",0.75,""))))</f>
        <v/>
      </c>
      <c r="R14" s="204" t="e">
        <f>'Setup &amp; Instructions'!H15</f>
        <v>#DIV/0!</v>
      </c>
      <c r="S14" s="205" t="e">
        <f>'Setup &amp; Instructions'!H29</f>
        <v>#DIV/0!</v>
      </c>
    </row>
    <row r="15" spans="1:19" ht="15.75" thickBot="1" x14ac:dyDescent="0.3">
      <c r="A15" s="412" t="s">
        <v>0</v>
      </c>
      <c r="B15" s="413"/>
      <c r="C15" s="414"/>
      <c r="D15" s="412" t="s">
        <v>301</v>
      </c>
      <c r="E15" s="413"/>
      <c r="F15" s="414"/>
      <c r="H15" s="415" t="s">
        <v>11</v>
      </c>
      <c r="I15" s="416"/>
      <c r="J15" s="417"/>
      <c r="O15" s="206" t="s">
        <v>200</v>
      </c>
      <c r="P15" s="207"/>
      <c r="Q15" s="236" t="str">
        <f>IF(Q11="Northeast Region",0.109,IF(Q11="Southern region",0.085,IF(Q11="Central Region",0.106,IF(Q11="Western Region",0.196,""))))</f>
        <v/>
      </c>
      <c r="R15" s="208" t="e">
        <f>'Setup &amp; Instructions'!H16</f>
        <v>#DIV/0!</v>
      </c>
      <c r="S15" s="209" t="e">
        <f>'Setup &amp; Instructions'!H30</f>
        <v>#DIV/0!</v>
      </c>
    </row>
    <row r="16" spans="1:19" ht="15.75" thickBot="1" x14ac:dyDescent="0.3">
      <c r="A16" s="227"/>
      <c r="B16" s="224"/>
      <c r="C16" s="225"/>
      <c r="D16" s="390" t="s">
        <v>308</v>
      </c>
      <c r="E16" s="393" t="s">
        <v>117</v>
      </c>
      <c r="F16" s="215" t="s">
        <v>203</v>
      </c>
      <c r="H16" s="178"/>
      <c r="I16" s="220"/>
      <c r="J16" s="218"/>
      <c r="O16" s="210" t="s">
        <v>201</v>
      </c>
      <c r="P16" s="342"/>
      <c r="Q16" s="342" t="str">
        <f>IF(Q11="Northeast Region",24,IF(Q11="Southern Region",23,IF(Q11="Central Region",21,IF(Q11="Western Region",26,""))))</f>
        <v/>
      </c>
      <c r="R16" s="342" t="e">
        <f>'Setup &amp; Instructions'!H17</f>
        <v>#DIV/0!</v>
      </c>
      <c r="S16" s="343" t="e">
        <f>'Setup &amp; Instructions'!H31</f>
        <v>#DIV/0!</v>
      </c>
    </row>
    <row r="17" spans="1:19" ht="15.75" thickBot="1" x14ac:dyDescent="0.3">
      <c r="A17" s="228" t="s">
        <v>13</v>
      </c>
      <c r="B17" s="380" t="s">
        <v>23</v>
      </c>
      <c r="C17" s="381"/>
      <c r="D17" s="391"/>
      <c r="E17" s="394"/>
      <c r="F17" s="229" t="s">
        <v>205</v>
      </c>
      <c r="H17" s="216" t="s">
        <v>10</v>
      </c>
      <c r="I17" s="213" t="s">
        <v>1</v>
      </c>
      <c r="J17" s="214" t="s">
        <v>2</v>
      </c>
      <c r="P17" s="222"/>
      <c r="Q17" s="222"/>
      <c r="R17" s="223"/>
      <c r="S17" s="222"/>
    </row>
    <row r="18" spans="1:19" ht="15.75" thickBot="1" x14ac:dyDescent="0.3">
      <c r="A18" s="211"/>
      <c r="B18" s="407"/>
      <c r="C18" s="408"/>
      <c r="D18" s="392"/>
      <c r="E18" s="395"/>
      <c r="F18" s="212" t="s">
        <v>204</v>
      </c>
      <c r="H18" s="217"/>
      <c r="I18" s="221"/>
      <c r="J18" s="219"/>
      <c r="K18" t="s">
        <v>7</v>
      </c>
      <c r="L18" t="s">
        <v>8</v>
      </c>
      <c r="M18" t="s">
        <v>192</v>
      </c>
      <c r="O18" s="382" t="s">
        <v>202</v>
      </c>
      <c r="P18" s="385" t="s">
        <v>198</v>
      </c>
      <c r="Q18" s="385" t="str">
        <f>'Setup &amp; Instructions'!C5&amp;" Region"</f>
        <v>NST 1 Region</v>
      </c>
      <c r="R18" s="403" t="str">
        <f>'Setup &amp; Instructions'!C7&amp;" Council"</f>
        <v xml:space="preserve"> Council</v>
      </c>
      <c r="S18" s="396" t="str">
        <f>DistrictName&amp;" District"</f>
        <v xml:space="preserve"> District</v>
      </c>
    </row>
    <row r="19" spans="1:19" x14ac:dyDescent="0.25">
      <c r="A19" s="74"/>
      <c r="B19" s="409"/>
      <c r="C19" s="410"/>
      <c r="D19" s="89"/>
      <c r="E19" s="90"/>
      <c r="F19" s="91"/>
      <c r="H19" s="247"/>
      <c r="I19" s="175"/>
      <c r="J19" s="170"/>
      <c r="K19" t="str">
        <f>IF(H19="pack",J19,"")</f>
        <v/>
      </c>
      <c r="L19" t="str">
        <f>IF(OR(H19="Troop",H19="Team"),J19,"")</f>
        <v/>
      </c>
      <c r="M19" t="str">
        <f>IF(OR(H19="Crew",H19="Ship", H19="Post", H19="Club"),J19,"")</f>
        <v/>
      </c>
      <c r="O19" s="383"/>
      <c r="P19" s="386"/>
      <c r="Q19" s="386"/>
      <c r="R19" s="386"/>
      <c r="S19" s="397"/>
    </row>
    <row r="20" spans="1:19" ht="15" customHeight="1" thickBot="1" x14ac:dyDescent="0.3">
      <c r="A20" s="75"/>
      <c r="B20" s="388"/>
      <c r="C20" s="389"/>
      <c r="D20" s="76"/>
      <c r="E20" s="77"/>
      <c r="F20" s="78"/>
      <c r="H20" s="171"/>
      <c r="I20" s="176"/>
      <c r="J20" s="172"/>
      <c r="K20" t="str">
        <f t="shared" ref="K20:K43" si="0">IF(H20="pack",J20,"")</f>
        <v/>
      </c>
      <c r="L20" t="str">
        <f t="shared" ref="L20:L43" si="1">IF(OR(H20="Troop",H20="Team"),J20,"")</f>
        <v/>
      </c>
      <c r="M20" t="str">
        <f t="shared" ref="M20:M43" si="2">IF(OR(H20="Crew",H20="Ship", H20="Post", H20="Club"),J20,"")</f>
        <v/>
      </c>
      <c r="O20" s="384"/>
      <c r="P20" s="387"/>
      <c r="Q20" s="387"/>
      <c r="R20" s="404"/>
      <c r="S20" s="398"/>
    </row>
    <row r="21" spans="1:19" x14ac:dyDescent="0.25">
      <c r="A21" s="75"/>
      <c r="B21" s="388"/>
      <c r="C21" s="389"/>
      <c r="D21" s="76"/>
      <c r="E21" s="77"/>
      <c r="F21" s="78"/>
      <c r="H21" s="171"/>
      <c r="I21" s="176"/>
      <c r="J21" s="172"/>
      <c r="K21" t="str">
        <f t="shared" si="0"/>
        <v/>
      </c>
      <c r="L21" t="str">
        <f t="shared" si="1"/>
        <v/>
      </c>
      <c r="M21" t="str">
        <f t="shared" si="2"/>
        <v/>
      </c>
      <c r="O21" s="203" t="s">
        <v>199</v>
      </c>
      <c r="P21" s="204"/>
      <c r="Q21" s="204" t="str">
        <f>IF(Q18="Northeast Region",0.04,IF(Q18="Southern Region",0.04,IF(Q18="Central Region",0.05,IF(Q18="Western Region",0.03,""))))</f>
        <v/>
      </c>
      <c r="R21" s="204" t="e">
        <f>'Setup &amp; Instructions'!L15</f>
        <v>#DIV/0!</v>
      </c>
      <c r="S21" s="205" t="e">
        <f>'Setup &amp; Instructions'!L29</f>
        <v>#DIV/0!</v>
      </c>
    </row>
    <row r="22" spans="1:19" x14ac:dyDescent="0.25">
      <c r="A22" s="75"/>
      <c r="B22" s="388"/>
      <c r="C22" s="389"/>
      <c r="D22" s="76"/>
      <c r="E22" s="77"/>
      <c r="F22" s="78"/>
      <c r="H22" s="171"/>
      <c r="I22" s="176"/>
      <c r="J22" s="172"/>
      <c r="K22" t="str">
        <f t="shared" si="0"/>
        <v/>
      </c>
      <c r="L22" t="str">
        <f t="shared" si="1"/>
        <v/>
      </c>
      <c r="M22" t="str">
        <f t="shared" si="2"/>
        <v/>
      </c>
      <c r="O22" s="206" t="s">
        <v>200</v>
      </c>
      <c r="P22" s="207"/>
      <c r="Q22" s="236" t="str">
        <f>IF(Q18="Northeast Region",0.004,IF(Q18="Southern region",0.005,IF(Q18="Central Region",0.005,IF(Q18="Western Region",0,""))))</f>
        <v/>
      </c>
      <c r="R22" s="208" t="e">
        <f>'Setup &amp; Instructions'!L16</f>
        <v>#DIV/0!</v>
      </c>
      <c r="S22" s="209" t="e">
        <f>'Setup &amp; Instructions'!L30</f>
        <v>#DIV/0!</v>
      </c>
    </row>
    <row r="23" spans="1:19" ht="15.75" thickBot="1" x14ac:dyDescent="0.3">
      <c r="A23" s="75"/>
      <c r="B23" s="428"/>
      <c r="C23" s="429"/>
      <c r="D23" s="76"/>
      <c r="E23" s="77"/>
      <c r="F23" s="78"/>
      <c r="H23" s="171"/>
      <c r="I23" s="176"/>
      <c r="J23" s="172"/>
      <c r="K23" t="str">
        <f t="shared" si="0"/>
        <v/>
      </c>
      <c r="L23" t="str">
        <f t="shared" si="1"/>
        <v/>
      </c>
      <c r="M23" t="str">
        <f t="shared" si="2"/>
        <v/>
      </c>
      <c r="O23" s="210" t="s">
        <v>201</v>
      </c>
      <c r="P23" s="342"/>
      <c r="Q23" s="342" t="str">
        <f>IF(Q18="Northeast Region",10,IF(Q18="Southern Region",12,IF(Q18="Central Region",11,IF(Q18="Western Region",10,""))))</f>
        <v/>
      </c>
      <c r="R23" s="342" t="e">
        <f>'Setup &amp; Instructions'!L17</f>
        <v>#DIV/0!</v>
      </c>
      <c r="S23" s="343" t="e">
        <f>'Setup &amp; Instructions'!L31</f>
        <v>#DIV/0!</v>
      </c>
    </row>
    <row r="24" spans="1:19" x14ac:dyDescent="0.25">
      <c r="A24" s="75"/>
      <c r="B24" s="428"/>
      <c r="C24" s="429"/>
      <c r="D24" s="76"/>
      <c r="E24" s="77"/>
      <c r="F24" s="78"/>
      <c r="H24" s="171"/>
      <c r="I24" s="176"/>
      <c r="J24" s="172"/>
      <c r="K24" t="str">
        <f t="shared" si="0"/>
        <v/>
      </c>
      <c r="L24" t="str">
        <f t="shared" si="1"/>
        <v/>
      </c>
      <c r="M24" t="str">
        <f t="shared" si="2"/>
        <v/>
      </c>
    </row>
    <row r="25" spans="1:19" x14ac:dyDescent="0.25">
      <c r="A25" s="75"/>
      <c r="B25" s="428"/>
      <c r="C25" s="429"/>
      <c r="D25" s="76"/>
      <c r="E25" s="77"/>
      <c r="F25" s="78"/>
      <c r="H25" s="171"/>
      <c r="I25" s="176"/>
      <c r="J25" s="172"/>
      <c r="K25" t="str">
        <f t="shared" si="0"/>
        <v/>
      </c>
      <c r="L25" t="str">
        <f t="shared" si="1"/>
        <v/>
      </c>
      <c r="M25" t="str">
        <f t="shared" si="2"/>
        <v/>
      </c>
    </row>
    <row r="26" spans="1:19" x14ac:dyDescent="0.25">
      <c r="A26" s="75"/>
      <c r="B26" s="428"/>
      <c r="C26" s="429"/>
      <c r="D26" s="76"/>
      <c r="E26" s="77"/>
      <c r="F26" s="78"/>
      <c r="H26" s="171"/>
      <c r="I26" s="176"/>
      <c r="J26" s="172"/>
      <c r="K26" t="str">
        <f t="shared" si="0"/>
        <v/>
      </c>
      <c r="L26" t="str">
        <f t="shared" si="1"/>
        <v/>
      </c>
      <c r="M26" t="str">
        <f t="shared" si="2"/>
        <v/>
      </c>
    </row>
    <row r="27" spans="1:19" x14ac:dyDescent="0.25">
      <c r="A27" s="75"/>
      <c r="B27" s="428"/>
      <c r="C27" s="429"/>
      <c r="D27" s="76"/>
      <c r="E27" s="77"/>
      <c r="F27" s="78"/>
      <c r="H27" s="171"/>
      <c r="I27" s="176"/>
      <c r="J27" s="172"/>
      <c r="K27" t="str">
        <f t="shared" si="0"/>
        <v/>
      </c>
      <c r="L27" t="str">
        <f t="shared" si="1"/>
        <v/>
      </c>
      <c r="M27" t="str">
        <f t="shared" si="2"/>
        <v/>
      </c>
    </row>
    <row r="28" spans="1:19" x14ac:dyDescent="0.25">
      <c r="A28" s="75"/>
      <c r="B28" s="428"/>
      <c r="C28" s="429"/>
      <c r="D28" s="76"/>
      <c r="E28" s="77"/>
      <c r="F28" s="78"/>
      <c r="H28" s="171"/>
      <c r="I28" s="176"/>
      <c r="J28" s="172"/>
      <c r="K28" t="str">
        <f t="shared" si="0"/>
        <v/>
      </c>
      <c r="L28" t="str">
        <f t="shared" si="1"/>
        <v/>
      </c>
      <c r="M28" t="str">
        <f t="shared" si="2"/>
        <v/>
      </c>
    </row>
    <row r="29" spans="1:19" x14ac:dyDescent="0.25">
      <c r="A29" s="75"/>
      <c r="B29" s="428"/>
      <c r="C29" s="429"/>
      <c r="D29" s="76"/>
      <c r="E29" s="77"/>
      <c r="F29" s="78"/>
      <c r="H29" s="171"/>
      <c r="I29" s="176"/>
      <c r="J29" s="172"/>
      <c r="K29" t="str">
        <f t="shared" si="0"/>
        <v/>
      </c>
      <c r="L29" t="str">
        <f t="shared" si="1"/>
        <v/>
      </c>
      <c r="M29" t="str">
        <f t="shared" si="2"/>
        <v/>
      </c>
    </row>
    <row r="30" spans="1:19" x14ac:dyDescent="0.25">
      <c r="A30" s="75"/>
      <c r="B30" s="428"/>
      <c r="C30" s="429"/>
      <c r="D30" s="76"/>
      <c r="E30" s="77"/>
      <c r="F30" s="78"/>
      <c r="H30" s="171"/>
      <c r="I30" s="176"/>
      <c r="J30" s="172"/>
      <c r="K30" t="str">
        <f t="shared" si="0"/>
        <v/>
      </c>
      <c r="L30" t="str">
        <f t="shared" si="1"/>
        <v/>
      </c>
      <c r="M30" t="str">
        <f t="shared" si="2"/>
        <v/>
      </c>
    </row>
    <row r="31" spans="1:19" x14ac:dyDescent="0.25">
      <c r="A31" s="75"/>
      <c r="B31" s="428"/>
      <c r="C31" s="429"/>
      <c r="D31" s="76"/>
      <c r="E31" s="77"/>
      <c r="F31" s="78"/>
      <c r="H31" s="171"/>
      <c r="I31" s="176"/>
      <c r="J31" s="172"/>
      <c r="K31" t="str">
        <f t="shared" si="0"/>
        <v/>
      </c>
      <c r="L31" t="str">
        <f t="shared" si="1"/>
        <v/>
      </c>
      <c r="M31" t="str">
        <f t="shared" si="2"/>
        <v/>
      </c>
    </row>
    <row r="32" spans="1:19" x14ac:dyDescent="0.25">
      <c r="A32" s="75"/>
      <c r="B32" s="428"/>
      <c r="C32" s="429"/>
      <c r="D32" s="76"/>
      <c r="E32" s="77"/>
      <c r="F32" s="78"/>
      <c r="H32" s="171"/>
      <c r="I32" s="176"/>
      <c r="J32" s="172"/>
      <c r="K32" t="str">
        <f t="shared" si="0"/>
        <v/>
      </c>
      <c r="L32" t="str">
        <f t="shared" si="1"/>
        <v/>
      </c>
      <c r="M32" t="str">
        <f t="shared" si="2"/>
        <v/>
      </c>
    </row>
    <row r="33" spans="1:13" x14ac:dyDescent="0.25">
      <c r="A33" s="75"/>
      <c r="B33" s="428"/>
      <c r="C33" s="429"/>
      <c r="D33" s="76"/>
      <c r="E33" s="77"/>
      <c r="F33" s="78"/>
      <c r="H33" s="171"/>
      <c r="I33" s="176"/>
      <c r="J33" s="172"/>
      <c r="K33" t="str">
        <f t="shared" si="0"/>
        <v/>
      </c>
      <c r="L33" t="str">
        <f t="shared" si="1"/>
        <v/>
      </c>
      <c r="M33" t="str">
        <f t="shared" si="2"/>
        <v/>
      </c>
    </row>
    <row r="34" spans="1:13" x14ac:dyDescent="0.25">
      <c r="A34" s="75"/>
      <c r="B34" s="428"/>
      <c r="C34" s="429"/>
      <c r="D34" s="76"/>
      <c r="E34" s="77"/>
      <c r="F34" s="78"/>
      <c r="H34" s="171"/>
      <c r="I34" s="176"/>
      <c r="J34" s="172"/>
      <c r="K34" t="str">
        <f t="shared" si="0"/>
        <v/>
      </c>
      <c r="L34" t="str">
        <f t="shared" si="1"/>
        <v/>
      </c>
      <c r="M34" t="str">
        <f t="shared" si="2"/>
        <v/>
      </c>
    </row>
    <row r="35" spans="1:13" x14ac:dyDescent="0.25">
      <c r="A35" s="75"/>
      <c r="B35" s="428"/>
      <c r="C35" s="429"/>
      <c r="D35" s="76"/>
      <c r="E35" s="77"/>
      <c r="F35" s="78"/>
      <c r="H35" s="171"/>
      <c r="I35" s="176"/>
      <c r="J35" s="172"/>
      <c r="K35" t="str">
        <f t="shared" si="0"/>
        <v/>
      </c>
      <c r="L35" t="str">
        <f t="shared" si="1"/>
        <v/>
      </c>
      <c r="M35" t="str">
        <f t="shared" si="2"/>
        <v/>
      </c>
    </row>
    <row r="36" spans="1:13" x14ac:dyDescent="0.25">
      <c r="A36" s="75"/>
      <c r="B36" s="428"/>
      <c r="C36" s="429"/>
      <c r="D36" s="76"/>
      <c r="E36" s="77"/>
      <c r="F36" s="78"/>
      <c r="H36" s="171"/>
      <c r="I36" s="176"/>
      <c r="J36" s="172"/>
      <c r="K36" t="str">
        <f t="shared" si="0"/>
        <v/>
      </c>
      <c r="L36" t="str">
        <f t="shared" si="1"/>
        <v/>
      </c>
      <c r="M36" t="str">
        <f t="shared" si="2"/>
        <v/>
      </c>
    </row>
    <row r="37" spans="1:13" x14ac:dyDescent="0.25">
      <c r="A37" s="75"/>
      <c r="B37" s="428"/>
      <c r="C37" s="429"/>
      <c r="D37" s="76"/>
      <c r="E37" s="77"/>
      <c r="F37" s="78"/>
      <c r="H37" s="171"/>
      <c r="I37" s="176"/>
      <c r="J37" s="172"/>
      <c r="K37" t="str">
        <f t="shared" si="0"/>
        <v/>
      </c>
      <c r="L37" t="str">
        <f t="shared" si="1"/>
        <v/>
      </c>
      <c r="M37" t="str">
        <f t="shared" si="2"/>
        <v/>
      </c>
    </row>
    <row r="38" spans="1:13" x14ac:dyDescent="0.25">
      <c r="A38" s="75"/>
      <c r="B38" s="428"/>
      <c r="C38" s="429"/>
      <c r="D38" s="76"/>
      <c r="E38" s="77"/>
      <c r="F38" s="78"/>
      <c r="H38" s="171"/>
      <c r="I38" s="176"/>
      <c r="J38" s="172"/>
      <c r="K38" t="str">
        <f t="shared" si="0"/>
        <v/>
      </c>
      <c r="L38" t="str">
        <f t="shared" si="1"/>
        <v/>
      </c>
      <c r="M38" t="str">
        <f t="shared" si="2"/>
        <v/>
      </c>
    </row>
    <row r="39" spans="1:13" x14ac:dyDescent="0.25">
      <c r="A39" s="75"/>
      <c r="B39" s="428"/>
      <c r="C39" s="429"/>
      <c r="D39" s="76"/>
      <c r="E39" s="77"/>
      <c r="F39" s="78"/>
      <c r="H39" s="171"/>
      <c r="I39" s="176"/>
      <c r="J39" s="172"/>
      <c r="K39" t="str">
        <f t="shared" si="0"/>
        <v/>
      </c>
      <c r="L39" t="str">
        <f t="shared" si="1"/>
        <v/>
      </c>
      <c r="M39" t="str">
        <f t="shared" si="2"/>
        <v/>
      </c>
    </row>
    <row r="40" spans="1:13" x14ac:dyDescent="0.25">
      <c r="A40" s="75"/>
      <c r="B40" s="428"/>
      <c r="C40" s="429"/>
      <c r="D40" s="76"/>
      <c r="E40" s="77"/>
      <c r="F40" s="78"/>
      <c r="H40" s="171"/>
      <c r="I40" s="176"/>
      <c r="J40" s="172"/>
      <c r="K40" t="str">
        <f t="shared" si="0"/>
        <v/>
      </c>
      <c r="L40" t="str">
        <f t="shared" si="1"/>
        <v/>
      </c>
      <c r="M40" t="str">
        <f t="shared" si="2"/>
        <v/>
      </c>
    </row>
    <row r="41" spans="1:13" x14ac:dyDescent="0.25">
      <c r="A41" s="75"/>
      <c r="B41" s="428"/>
      <c r="C41" s="429"/>
      <c r="D41" s="76"/>
      <c r="E41" s="77"/>
      <c r="F41" s="78"/>
      <c r="H41" s="171"/>
      <c r="I41" s="176"/>
      <c r="J41" s="172"/>
      <c r="K41" t="str">
        <f t="shared" si="0"/>
        <v/>
      </c>
      <c r="L41" t="str">
        <f t="shared" si="1"/>
        <v/>
      </c>
      <c r="M41" t="str">
        <f t="shared" si="2"/>
        <v/>
      </c>
    </row>
    <row r="42" spans="1:13" x14ac:dyDescent="0.25">
      <c r="A42" s="75"/>
      <c r="B42" s="428"/>
      <c r="C42" s="429"/>
      <c r="D42" s="76"/>
      <c r="E42" s="77"/>
      <c r="F42" s="78"/>
      <c r="H42" s="171"/>
      <c r="I42" s="176"/>
      <c r="J42" s="172"/>
      <c r="K42" t="str">
        <f t="shared" si="0"/>
        <v/>
      </c>
      <c r="L42" t="str">
        <f t="shared" si="1"/>
        <v/>
      </c>
      <c r="M42" t="str">
        <f t="shared" si="2"/>
        <v/>
      </c>
    </row>
    <row r="43" spans="1:13" ht="15.75" thickBot="1" x14ac:dyDescent="0.3">
      <c r="A43" s="79"/>
      <c r="B43" s="430"/>
      <c r="C43" s="431"/>
      <c r="D43" s="80"/>
      <c r="E43" s="81"/>
      <c r="F43" s="82"/>
      <c r="H43" s="173"/>
      <c r="I43" s="177"/>
      <c r="J43" s="174"/>
      <c r="K43" t="str">
        <f t="shared" si="0"/>
        <v/>
      </c>
      <c r="L43" t="str">
        <f t="shared" si="1"/>
        <v/>
      </c>
      <c r="M43" t="str">
        <f t="shared" si="2"/>
        <v/>
      </c>
    </row>
  </sheetData>
  <sheetProtection selectLockedCells="1"/>
  <mergeCells count="55">
    <mergeCell ref="B40:C40"/>
    <mergeCell ref="B26:C26"/>
    <mergeCell ref="A15:C15"/>
    <mergeCell ref="D15:F15"/>
    <mergeCell ref="H15:J15"/>
    <mergeCell ref="B18:C18"/>
    <mergeCell ref="B19:C19"/>
    <mergeCell ref="B20:C20"/>
    <mergeCell ref="B21:C21"/>
    <mergeCell ref="B22:C22"/>
    <mergeCell ref="B23:C23"/>
    <mergeCell ref="B24:C24"/>
    <mergeCell ref="B25:C25"/>
    <mergeCell ref="B17:C17"/>
    <mergeCell ref="D16:D18"/>
    <mergeCell ref="E16:E18"/>
    <mergeCell ref="B41:C41"/>
    <mergeCell ref="B42:C42"/>
    <mergeCell ref="B43:C43"/>
    <mergeCell ref="B38:C38"/>
    <mergeCell ref="B27:C27"/>
    <mergeCell ref="B28:C28"/>
    <mergeCell ref="B29:C29"/>
    <mergeCell ref="B30:C30"/>
    <mergeCell ref="B31:C31"/>
    <mergeCell ref="B32:C32"/>
    <mergeCell ref="B33:C33"/>
    <mergeCell ref="B34:C34"/>
    <mergeCell ref="B35:C35"/>
    <mergeCell ref="B36:C36"/>
    <mergeCell ref="B37:C37"/>
    <mergeCell ref="B39:C39"/>
    <mergeCell ref="H8:J8"/>
    <mergeCell ref="A1:J1"/>
    <mergeCell ref="A2:J2"/>
    <mergeCell ref="A4:B5"/>
    <mergeCell ref="D4:F4"/>
    <mergeCell ref="H4:J4"/>
    <mergeCell ref="O1:S1"/>
    <mergeCell ref="O2:S2"/>
    <mergeCell ref="O4:O6"/>
    <mergeCell ref="P4:P6"/>
    <mergeCell ref="Q4:Q6"/>
    <mergeCell ref="R4:R6"/>
    <mergeCell ref="S4:S6"/>
    <mergeCell ref="O11:O13"/>
    <mergeCell ref="P11:P13"/>
    <mergeCell ref="Q11:Q13"/>
    <mergeCell ref="R11:R13"/>
    <mergeCell ref="S11:S13"/>
    <mergeCell ref="O18:O20"/>
    <mergeCell ref="P18:P20"/>
    <mergeCell ref="Q18:Q20"/>
    <mergeCell ref="R18:R20"/>
    <mergeCell ref="S18:S20"/>
  </mergeCells>
  <dataValidations count="2">
    <dataValidation type="whole" operator="greaterThanOrEqual" allowBlank="1" showInputMessage="1" showErrorMessage="1" error="Must be whole number" sqref="D19:F43 J19:J43" xr:uid="{00000000-0002-0000-0B00-000000000000}">
      <formula1>0</formula1>
    </dataValidation>
    <dataValidation type="list" allowBlank="1" showErrorMessage="1" errorTitle="Unit Type Required" error="Must be pack, troop, team, crew, or ship" promptTitle="Unit Type" prompt="Pack_x000a_Troop_x000a_Team_x000a_Crew_x000a_Ship_x000a_Post" sqref="H19:H43" xr:uid="{00000000-0002-0000-0B00-000001000000}">
      <formula1>$A$13:$F$13</formula1>
    </dataValidation>
  </dataValidations>
  <printOptions verticalCentered="1"/>
  <pageMargins left="0.65" right="0.65" top="0.75" bottom="0.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S43"/>
  <sheetViews>
    <sheetView zoomScaleNormal="100" workbookViewId="0">
      <selection activeCell="A4" sqref="A4:B5"/>
    </sheetView>
  </sheetViews>
  <sheetFormatPr defaultRowHeight="15" x14ac:dyDescent="0.25"/>
  <cols>
    <col min="1" max="1" width="8.140625" customWidth="1"/>
    <col min="2" max="2" width="27" customWidth="1"/>
    <col min="3" max="3" width="1.5703125" customWidth="1"/>
    <col min="4" max="4" width="7.42578125" customWidth="1"/>
    <col min="5" max="5" width="7.5703125" customWidth="1"/>
    <col min="6" max="6" width="11" customWidth="1"/>
    <col min="7" max="7" width="1.5703125" customWidth="1"/>
    <col min="8" max="9" width="8.140625" customWidth="1"/>
    <col min="10" max="10" width="11" customWidth="1"/>
    <col min="11" max="11" width="4.42578125" hidden="1" customWidth="1"/>
    <col min="12" max="12" width="3.7109375" hidden="1" customWidth="1"/>
    <col min="13" max="13" width="4.42578125" hidden="1" customWidth="1"/>
    <col min="14" max="14" width="5.7109375" customWidth="1"/>
    <col min="15" max="15" width="18.42578125" bestFit="1" customWidth="1"/>
    <col min="16" max="16" width="8.5703125" bestFit="1" customWidth="1"/>
    <col min="17" max="17" width="9.85546875" bestFit="1" customWidth="1"/>
    <col min="18" max="18" width="10.85546875" customWidth="1"/>
    <col min="19" max="19" width="15" customWidth="1"/>
  </cols>
  <sheetData>
    <row r="1" spans="1:19" ht="21.75" customHeight="1" x14ac:dyDescent="0.25">
      <c r="A1" s="411" t="str">
        <f>'Setup &amp; Instructions'!G5&amp;" Membership Growth Opportunity"</f>
        <v xml:space="preserve"> Membership Growth Opportunity</v>
      </c>
      <c r="B1" s="411"/>
      <c r="C1" s="411"/>
      <c r="D1" s="411"/>
      <c r="E1" s="411"/>
      <c r="F1" s="411"/>
      <c r="G1" s="411"/>
      <c r="H1" s="411"/>
      <c r="I1" s="411"/>
      <c r="J1" s="411"/>
      <c r="O1" s="411" t="str">
        <f>"Membership Growth Opportunity"</f>
        <v>Membership Growth Opportunity</v>
      </c>
      <c r="P1" s="411"/>
      <c r="Q1" s="411"/>
      <c r="R1" s="411"/>
      <c r="S1" s="411"/>
    </row>
    <row r="2" spans="1:19" ht="17.649999999999999" customHeight="1" x14ac:dyDescent="0.25">
      <c r="A2" s="411" t="str">
        <f>'Setup &amp; Instructions'!C7&amp;" Council  -  "&amp;DistrictName&amp;" District  -  "&amp;'Setup &amp; Instructions'!C44</f>
        <v xml:space="preserve"> Council  -   District  -  </v>
      </c>
      <c r="B2" s="411"/>
      <c r="C2" s="411"/>
      <c r="D2" s="411"/>
      <c r="E2" s="411"/>
      <c r="F2" s="411"/>
      <c r="G2" s="411"/>
      <c r="H2" s="411"/>
      <c r="I2" s="411"/>
      <c r="J2" s="411"/>
      <c r="O2" s="411" t="s">
        <v>197</v>
      </c>
      <c r="P2" s="411"/>
      <c r="Q2" s="411"/>
      <c r="R2" s="411"/>
      <c r="S2" s="411"/>
    </row>
    <row r="3" spans="1:19" ht="23.1" customHeight="1" thickBot="1" x14ac:dyDescent="0.3"/>
    <row r="4" spans="1:19" ht="15.75" customHeight="1" thickBot="1" x14ac:dyDescent="0.3">
      <c r="A4" s="421" t="str">
        <f>"Totals for "&amp;'Setup &amp; Instructions'!C44</f>
        <v xml:space="preserve">Totals for </v>
      </c>
      <c r="B4" s="422"/>
      <c r="D4" s="432" t="s">
        <v>14</v>
      </c>
      <c r="E4" s="433"/>
      <c r="F4" s="434"/>
      <c r="H4" s="432" t="s">
        <v>15</v>
      </c>
      <c r="I4" s="433"/>
      <c r="J4" s="434"/>
      <c r="O4" s="401" t="s">
        <v>309</v>
      </c>
      <c r="P4" s="403" t="s">
        <v>198</v>
      </c>
      <c r="Q4" s="403" t="str">
        <f>'Setup &amp; Instructions'!C5</f>
        <v>NST 1</v>
      </c>
      <c r="R4" s="403" t="str">
        <f>'Setup &amp; Instructions'!C7&amp;" Council"</f>
        <v xml:space="preserve"> Council</v>
      </c>
      <c r="S4" s="399" t="str">
        <f>DistrictName&amp;" District"</f>
        <v xml:space="preserve"> District</v>
      </c>
    </row>
    <row r="5" spans="1:19" ht="39" thickBot="1" x14ac:dyDescent="0.3">
      <c r="A5" s="423"/>
      <c r="B5" s="424"/>
      <c r="D5" s="52" t="s">
        <v>12</v>
      </c>
      <c r="E5" s="93" t="s">
        <v>302</v>
      </c>
      <c r="F5" s="94" t="s">
        <v>262</v>
      </c>
      <c r="H5" s="52" t="s">
        <v>12</v>
      </c>
      <c r="I5" s="93" t="s">
        <v>302</v>
      </c>
      <c r="J5" s="94" t="s">
        <v>262</v>
      </c>
      <c r="O5" s="383"/>
      <c r="P5" s="386"/>
      <c r="Q5" s="386"/>
      <c r="R5" s="386"/>
      <c r="S5" s="397"/>
    </row>
    <row r="6" spans="1:19" ht="15.75" thickBot="1" x14ac:dyDescent="0.3">
      <c r="A6" s="14" t="s">
        <v>16</v>
      </c>
      <c r="B6" s="15"/>
      <c r="D6" s="23">
        <f>COUNT(K19:K43)</f>
        <v>0</v>
      </c>
      <c r="E6" s="24">
        <f>COUNT(L19:L43)</f>
        <v>0</v>
      </c>
      <c r="F6" s="25">
        <f>COUNT(M19:M43)</f>
        <v>0</v>
      </c>
      <c r="H6" s="192">
        <f>IF(ROUNDUP((((D8*H9)/100)-D6),0)&lt;0,0,ROUNDUP((((D8*H9)/100)-D6),0))</f>
        <v>0</v>
      </c>
      <c r="I6" s="191">
        <f>IF(ROUNDUP((((E8*I9)/100)-E6),0)&lt;0,0,ROUNDUP((((E8*I9)/100)-E6),0))</f>
        <v>0</v>
      </c>
      <c r="J6" s="193">
        <f>IF(ROUNDUP((((F8*J9)/100)-F6),0)&lt;0,0,ROUNDUP((((F8*J9)/100)-F6),0))</f>
        <v>0</v>
      </c>
      <c r="O6" s="402"/>
      <c r="P6" s="404"/>
      <c r="Q6" s="404"/>
      <c r="R6" s="404"/>
      <c r="S6" s="400"/>
    </row>
    <row r="7" spans="1:19" ht="15.75" thickBot="1" x14ac:dyDescent="0.3">
      <c r="A7" s="16" t="s">
        <v>17</v>
      </c>
      <c r="B7" s="17"/>
      <c r="D7" s="2">
        <f>SUM(K19:K43)</f>
        <v>0</v>
      </c>
      <c r="E7" s="3">
        <f>SUM(L19:L43)</f>
        <v>0</v>
      </c>
      <c r="F7" s="4">
        <f>SUM(M19:M43)</f>
        <v>0</v>
      </c>
      <c r="H7" s="64">
        <f>IF(H10*D8-D7&lt;0,0,H10*D8-D7)</f>
        <v>0</v>
      </c>
      <c r="I7" s="65">
        <f>IF(I10*E8-E7&lt;0,0,I10*E8-E7)</f>
        <v>0</v>
      </c>
      <c r="J7" s="66">
        <f>IF(J10*F8-F7&lt;0,0,J10*F8-F7)</f>
        <v>0</v>
      </c>
      <c r="O7" s="203" t="s">
        <v>199</v>
      </c>
      <c r="P7" s="204"/>
      <c r="Q7" s="204" t="str">
        <f>IF(Q4="Northeast Region",0.28,IF(Q4="Southern Region",0.26,IF(Q4="Central Region",0.4,IF(Q4="Western Region",0.46,""))))</f>
        <v/>
      </c>
      <c r="R7" s="204" t="e">
        <f>'Setup &amp; Instructions'!D15</f>
        <v>#DIV/0!</v>
      </c>
      <c r="S7" s="205" t="e">
        <f>'Setup &amp; Instructions'!D29</f>
        <v>#DIV/0!</v>
      </c>
    </row>
    <row r="8" spans="1:19" ht="15.75" thickBot="1" x14ac:dyDescent="0.3">
      <c r="A8" s="16" t="s">
        <v>18</v>
      </c>
      <c r="B8" s="17"/>
      <c r="D8" s="2">
        <f>SUM(D19:D43)</f>
        <v>0</v>
      </c>
      <c r="E8" s="3">
        <f>SUM(E19:E43)</f>
        <v>0</v>
      </c>
      <c r="F8" s="4">
        <f>SUM(F19:F43)</f>
        <v>0</v>
      </c>
      <c r="H8" s="425" t="s">
        <v>46</v>
      </c>
      <c r="I8" s="426"/>
      <c r="J8" s="427"/>
      <c r="O8" s="206" t="s">
        <v>200</v>
      </c>
      <c r="P8" s="207"/>
      <c r="Q8" s="207" t="str">
        <f>IF(Q4="Northeast Region",0.11,IF(Q4="Southern region",0.107,IF(Q4="Central Region",0.151,IF(Q4="Western Region",0.1,""))))</f>
        <v/>
      </c>
      <c r="R8" s="208" t="e">
        <f>'Setup &amp; Instructions'!D16</f>
        <v>#DIV/0!</v>
      </c>
      <c r="S8" s="209" t="e">
        <f>'Setup &amp; Instructions'!D30</f>
        <v>#DIV/0!</v>
      </c>
    </row>
    <row r="9" spans="1:19" ht="15.75" thickBot="1" x14ac:dyDescent="0.3">
      <c r="A9" s="16" t="s">
        <v>19</v>
      </c>
      <c r="B9" s="17"/>
      <c r="D9" s="5">
        <f>IF(D8=0,0,(D6*100)/D8)</f>
        <v>0</v>
      </c>
      <c r="E9" s="6">
        <f>IF(E8=0,0,(E6*100)/E8)</f>
        <v>0</v>
      </c>
      <c r="F9" s="7">
        <f>IF(F8=0,0,(F6*100)/F8)</f>
        <v>0</v>
      </c>
      <c r="H9" s="95"/>
      <c r="I9" s="96"/>
      <c r="J9" s="97"/>
      <c r="O9" s="210" t="s">
        <v>201</v>
      </c>
      <c r="P9" s="342"/>
      <c r="Q9" s="342" t="str">
        <f>IF(Q4="Northeast Region",39,IF(Q4="Southern Region",41,IF(Q4="Central Region",38,IF(Q4="Western Region",22,""))))</f>
        <v/>
      </c>
      <c r="R9" s="342" t="e">
        <f>'Setup &amp; Instructions'!D17</f>
        <v>#DIV/0!</v>
      </c>
      <c r="S9" s="343" t="e">
        <f>'Setup &amp; Instructions'!D31</f>
        <v>#DIV/0!</v>
      </c>
    </row>
    <row r="10" spans="1:19" ht="15.75" thickBot="1" x14ac:dyDescent="0.3">
      <c r="A10" s="16" t="s">
        <v>20</v>
      </c>
      <c r="B10" s="17"/>
      <c r="D10" s="8">
        <f>IF(D8=0,0,D7/D8)</f>
        <v>0</v>
      </c>
      <c r="E10" s="9">
        <f>IF(E8=0,0,E7/E8)</f>
        <v>0</v>
      </c>
      <c r="F10" s="10">
        <f>IF(F8=0,0,F7/F8)</f>
        <v>0</v>
      </c>
      <c r="H10" s="98"/>
      <c r="I10" s="99"/>
      <c r="J10" s="100"/>
      <c r="Q10" s="226"/>
    </row>
    <row r="11" spans="1:19" ht="15.75" customHeight="1" thickBot="1" x14ac:dyDescent="0.3">
      <c r="A11" s="18" t="s">
        <v>21</v>
      </c>
      <c r="B11" s="19"/>
      <c r="D11" s="11">
        <f>IF(D6=0,0,D7/D6)</f>
        <v>0</v>
      </c>
      <c r="E11" s="12">
        <f>IF(E6=0,0,E7/E6)</f>
        <v>0</v>
      </c>
      <c r="F11" s="13">
        <f>IF(F6=0,0,F7/F6)</f>
        <v>0</v>
      </c>
      <c r="H11" s="20"/>
      <c r="I11" s="21"/>
      <c r="J11" s="22"/>
      <c r="O11" s="401" t="s">
        <v>310</v>
      </c>
      <c r="P11" s="403" t="s">
        <v>198</v>
      </c>
      <c r="Q11" s="385" t="str">
        <f>'Setup &amp; Instructions'!C5&amp;" Region"</f>
        <v>NST 1 Region</v>
      </c>
      <c r="R11" s="403" t="str">
        <f>'Setup &amp; Instructions'!C7&amp;" Council"</f>
        <v xml:space="preserve"> Council</v>
      </c>
      <c r="S11" s="399" t="str">
        <f>DistrictName&amp;" District"</f>
        <v xml:space="preserve"> District</v>
      </c>
    </row>
    <row r="12" spans="1:19" ht="21.75" customHeight="1" x14ac:dyDescent="0.25">
      <c r="O12" s="383"/>
      <c r="P12" s="386"/>
      <c r="Q12" s="386"/>
      <c r="R12" s="386"/>
      <c r="S12" s="397"/>
    </row>
    <row r="13" spans="1:19" ht="12.75" customHeight="1" thickBot="1" x14ac:dyDescent="0.3">
      <c r="A13" s="168" t="s">
        <v>3</v>
      </c>
      <c r="B13" s="168" t="s">
        <v>4</v>
      </c>
      <c r="C13" s="168" t="s">
        <v>5</v>
      </c>
      <c r="D13" s="168" t="s">
        <v>6</v>
      </c>
      <c r="E13" s="168" t="s">
        <v>74</v>
      </c>
      <c r="F13" s="168" t="s">
        <v>270</v>
      </c>
      <c r="H13" s="168"/>
      <c r="O13" s="402"/>
      <c r="P13" s="404"/>
      <c r="Q13" s="387"/>
      <c r="R13" s="404"/>
      <c r="S13" s="400"/>
    </row>
    <row r="14" spans="1:19" ht="21.75" customHeight="1" thickBot="1" x14ac:dyDescent="0.3">
      <c r="A14" s="26" t="s">
        <v>274</v>
      </c>
      <c r="B14" s="1"/>
      <c r="D14" s="1"/>
      <c r="E14" s="1"/>
      <c r="F14" s="1"/>
      <c r="O14" s="203" t="s">
        <v>199</v>
      </c>
      <c r="P14" s="204"/>
      <c r="Q14" s="204" t="str">
        <f>IF(Q11="Northeast Region",0.45,IF(Q11="Southern Region",0.37,IF(Q11="Central Region",0.51,IF(Q11="Western Region",0.75,""))))</f>
        <v/>
      </c>
      <c r="R14" s="204" t="e">
        <f>'Setup &amp; Instructions'!H15</f>
        <v>#DIV/0!</v>
      </c>
      <c r="S14" s="205" t="e">
        <f>'Setup &amp; Instructions'!H29</f>
        <v>#DIV/0!</v>
      </c>
    </row>
    <row r="15" spans="1:19" ht="15.75" thickBot="1" x14ac:dyDescent="0.3">
      <c r="A15" s="412" t="s">
        <v>0</v>
      </c>
      <c r="B15" s="413"/>
      <c r="C15" s="414"/>
      <c r="D15" s="412" t="s">
        <v>301</v>
      </c>
      <c r="E15" s="413"/>
      <c r="F15" s="414"/>
      <c r="H15" s="415" t="s">
        <v>11</v>
      </c>
      <c r="I15" s="416"/>
      <c r="J15" s="417"/>
      <c r="O15" s="206" t="s">
        <v>200</v>
      </c>
      <c r="P15" s="207"/>
      <c r="Q15" s="236" t="str">
        <f>IF(Q11="Northeast Region",0.109,IF(Q11="Southern region",0.085,IF(Q11="Central Region",0.106,IF(Q11="Western Region",0.196,""))))</f>
        <v/>
      </c>
      <c r="R15" s="208" t="e">
        <f>'Setup &amp; Instructions'!H16</f>
        <v>#DIV/0!</v>
      </c>
      <c r="S15" s="209" t="e">
        <f>'Setup &amp; Instructions'!H30</f>
        <v>#DIV/0!</v>
      </c>
    </row>
    <row r="16" spans="1:19" ht="15.75" thickBot="1" x14ac:dyDescent="0.3">
      <c r="A16" s="227"/>
      <c r="B16" s="224"/>
      <c r="C16" s="225"/>
      <c r="D16" s="390" t="s">
        <v>308</v>
      </c>
      <c r="E16" s="393" t="s">
        <v>117</v>
      </c>
      <c r="F16" s="215" t="s">
        <v>203</v>
      </c>
      <c r="H16" s="178"/>
      <c r="I16" s="220"/>
      <c r="J16" s="218"/>
      <c r="O16" s="210" t="s">
        <v>201</v>
      </c>
      <c r="P16" s="342"/>
      <c r="Q16" s="342" t="str">
        <f>IF(Q11="Northeast Region",24,IF(Q11="Southern Region",23,IF(Q11="Central Region",21,IF(Q11="Western Region",26,""))))</f>
        <v/>
      </c>
      <c r="R16" s="342" t="e">
        <f>'Setup &amp; Instructions'!H17</f>
        <v>#DIV/0!</v>
      </c>
      <c r="S16" s="343" t="e">
        <f>'Setup &amp; Instructions'!H31</f>
        <v>#DIV/0!</v>
      </c>
    </row>
    <row r="17" spans="1:19" ht="15.75" thickBot="1" x14ac:dyDescent="0.3">
      <c r="A17" s="228" t="s">
        <v>13</v>
      </c>
      <c r="B17" s="380" t="s">
        <v>23</v>
      </c>
      <c r="C17" s="381"/>
      <c r="D17" s="391"/>
      <c r="E17" s="394"/>
      <c r="F17" s="229" t="s">
        <v>205</v>
      </c>
      <c r="H17" s="216" t="s">
        <v>10</v>
      </c>
      <c r="I17" s="213" t="s">
        <v>1</v>
      </c>
      <c r="J17" s="214" t="s">
        <v>2</v>
      </c>
      <c r="P17" s="222"/>
      <c r="Q17" s="222"/>
      <c r="R17" s="223"/>
      <c r="S17" s="222"/>
    </row>
    <row r="18" spans="1:19" ht="15.75" thickBot="1" x14ac:dyDescent="0.3">
      <c r="A18" s="211"/>
      <c r="B18" s="407"/>
      <c r="C18" s="408"/>
      <c r="D18" s="392"/>
      <c r="E18" s="395"/>
      <c r="F18" s="212" t="s">
        <v>204</v>
      </c>
      <c r="H18" s="217"/>
      <c r="I18" s="221"/>
      <c r="J18" s="219"/>
      <c r="K18" t="s">
        <v>7</v>
      </c>
      <c r="L18" t="s">
        <v>8</v>
      </c>
      <c r="M18" t="s">
        <v>192</v>
      </c>
      <c r="O18" s="382" t="s">
        <v>202</v>
      </c>
      <c r="P18" s="385" t="s">
        <v>198</v>
      </c>
      <c r="Q18" s="385" t="str">
        <f>'Setup &amp; Instructions'!C5&amp;" Region"</f>
        <v>NST 1 Region</v>
      </c>
      <c r="R18" s="403" t="str">
        <f>'Setup &amp; Instructions'!C7&amp;" Council"</f>
        <v xml:space="preserve"> Council</v>
      </c>
      <c r="S18" s="396" t="str">
        <f>DistrictName&amp;" District"</f>
        <v xml:space="preserve"> District</v>
      </c>
    </row>
    <row r="19" spans="1:19" x14ac:dyDescent="0.25">
      <c r="A19" s="74"/>
      <c r="B19" s="409"/>
      <c r="C19" s="410"/>
      <c r="D19" s="89"/>
      <c r="E19" s="90"/>
      <c r="F19" s="91"/>
      <c r="H19" s="247"/>
      <c r="I19" s="175"/>
      <c r="J19" s="170"/>
      <c r="K19" t="str">
        <f>IF(H19="pack",J19,"")</f>
        <v/>
      </c>
      <c r="L19" t="str">
        <f>IF(OR(H19="Troop",H19="Team"),J19,"")</f>
        <v/>
      </c>
      <c r="M19" t="str">
        <f>IF(OR(H19="Crew",H19="Ship", H19="Post", H19="Club"),J19,"")</f>
        <v/>
      </c>
      <c r="O19" s="383"/>
      <c r="P19" s="386"/>
      <c r="Q19" s="386"/>
      <c r="R19" s="386"/>
      <c r="S19" s="397"/>
    </row>
    <row r="20" spans="1:19" ht="15" customHeight="1" thickBot="1" x14ac:dyDescent="0.3">
      <c r="A20" s="75"/>
      <c r="B20" s="388"/>
      <c r="C20" s="389"/>
      <c r="D20" s="76"/>
      <c r="E20" s="77"/>
      <c r="F20" s="78"/>
      <c r="H20" s="171"/>
      <c r="I20" s="176"/>
      <c r="J20" s="172"/>
      <c r="K20" t="str">
        <f t="shared" ref="K20:K43" si="0">IF(H20="pack",J20,"")</f>
        <v/>
      </c>
      <c r="L20" t="str">
        <f t="shared" ref="L20:L43" si="1">IF(OR(H20="Troop",H20="Team"),J20,"")</f>
        <v/>
      </c>
      <c r="M20" t="str">
        <f t="shared" ref="M20:M43" si="2">IF(OR(H20="Crew",H20="Ship", H20="Post", H20="Club"),J20,"")</f>
        <v/>
      </c>
      <c r="O20" s="384"/>
      <c r="P20" s="387"/>
      <c r="Q20" s="387"/>
      <c r="R20" s="404"/>
      <c r="S20" s="398"/>
    </row>
    <row r="21" spans="1:19" x14ac:dyDescent="0.25">
      <c r="A21" s="75"/>
      <c r="B21" s="388"/>
      <c r="C21" s="389"/>
      <c r="D21" s="76"/>
      <c r="E21" s="77"/>
      <c r="F21" s="78"/>
      <c r="H21" s="171"/>
      <c r="I21" s="176"/>
      <c r="J21" s="172"/>
      <c r="K21" t="str">
        <f t="shared" si="0"/>
        <v/>
      </c>
      <c r="L21" t="str">
        <f t="shared" si="1"/>
        <v/>
      </c>
      <c r="M21" t="str">
        <f t="shared" si="2"/>
        <v/>
      </c>
      <c r="O21" s="203" t="s">
        <v>199</v>
      </c>
      <c r="P21" s="204"/>
      <c r="Q21" s="204" t="str">
        <f>IF(Q18="Northeast Region",0.04,IF(Q18="Southern Region",0.04,IF(Q18="Central Region",0.05,IF(Q18="Western Region",0.03,""))))</f>
        <v/>
      </c>
      <c r="R21" s="204" t="e">
        <f>'Setup &amp; Instructions'!L15</f>
        <v>#DIV/0!</v>
      </c>
      <c r="S21" s="205" t="e">
        <f>'Setup &amp; Instructions'!L29</f>
        <v>#DIV/0!</v>
      </c>
    </row>
    <row r="22" spans="1:19" x14ac:dyDescent="0.25">
      <c r="A22" s="75"/>
      <c r="B22" s="388"/>
      <c r="C22" s="389"/>
      <c r="D22" s="76"/>
      <c r="E22" s="77"/>
      <c r="F22" s="78"/>
      <c r="H22" s="171"/>
      <c r="I22" s="176"/>
      <c r="J22" s="172"/>
      <c r="K22" t="str">
        <f t="shared" si="0"/>
        <v/>
      </c>
      <c r="L22" t="str">
        <f t="shared" si="1"/>
        <v/>
      </c>
      <c r="M22" t="str">
        <f t="shared" si="2"/>
        <v/>
      </c>
      <c r="O22" s="206" t="s">
        <v>200</v>
      </c>
      <c r="P22" s="207"/>
      <c r="Q22" s="236" t="str">
        <f>IF(Q18="Northeast Region",0.004,IF(Q18="Southern region",0.005,IF(Q18="Central Region",0.005,IF(Q18="Western Region",0,""))))</f>
        <v/>
      </c>
      <c r="R22" s="208" t="e">
        <f>'Setup &amp; Instructions'!L16</f>
        <v>#DIV/0!</v>
      </c>
      <c r="S22" s="209" t="e">
        <f>'Setup &amp; Instructions'!L30</f>
        <v>#DIV/0!</v>
      </c>
    </row>
    <row r="23" spans="1:19" ht="15.75" thickBot="1" x14ac:dyDescent="0.3">
      <c r="A23" s="75"/>
      <c r="B23" s="428"/>
      <c r="C23" s="429"/>
      <c r="D23" s="76"/>
      <c r="E23" s="77"/>
      <c r="F23" s="78"/>
      <c r="H23" s="171"/>
      <c r="I23" s="176"/>
      <c r="J23" s="172"/>
      <c r="K23" t="str">
        <f t="shared" si="0"/>
        <v/>
      </c>
      <c r="L23" t="str">
        <f t="shared" si="1"/>
        <v/>
      </c>
      <c r="M23" t="str">
        <f t="shared" si="2"/>
        <v/>
      </c>
      <c r="O23" s="210" t="s">
        <v>201</v>
      </c>
      <c r="P23" s="342"/>
      <c r="Q23" s="342" t="str">
        <f>IF(Q18="Northeast Region",10,IF(Q18="Southern Region",12,IF(Q18="Central Region",11,IF(Q18="Western Region",10,""))))</f>
        <v/>
      </c>
      <c r="R23" s="342" t="e">
        <f>'Setup &amp; Instructions'!L17</f>
        <v>#DIV/0!</v>
      </c>
      <c r="S23" s="343" t="e">
        <f>'Setup &amp; Instructions'!L31</f>
        <v>#DIV/0!</v>
      </c>
    </row>
    <row r="24" spans="1:19" x14ac:dyDescent="0.25">
      <c r="A24" s="75"/>
      <c r="B24" s="428"/>
      <c r="C24" s="429"/>
      <c r="D24" s="76"/>
      <c r="E24" s="77"/>
      <c r="F24" s="78"/>
      <c r="H24" s="171"/>
      <c r="I24" s="176"/>
      <c r="J24" s="172"/>
      <c r="K24" t="str">
        <f t="shared" si="0"/>
        <v/>
      </c>
      <c r="L24" t="str">
        <f t="shared" si="1"/>
        <v/>
      </c>
      <c r="M24" t="str">
        <f t="shared" si="2"/>
        <v/>
      </c>
    </row>
    <row r="25" spans="1:19" x14ac:dyDescent="0.25">
      <c r="A25" s="75"/>
      <c r="B25" s="428"/>
      <c r="C25" s="429"/>
      <c r="D25" s="76"/>
      <c r="E25" s="77"/>
      <c r="F25" s="78"/>
      <c r="H25" s="171"/>
      <c r="I25" s="176"/>
      <c r="J25" s="172"/>
      <c r="K25" t="str">
        <f t="shared" si="0"/>
        <v/>
      </c>
      <c r="L25" t="str">
        <f t="shared" si="1"/>
        <v/>
      </c>
      <c r="M25" t="str">
        <f t="shared" si="2"/>
        <v/>
      </c>
    </row>
    <row r="26" spans="1:19" x14ac:dyDescent="0.25">
      <c r="A26" s="75"/>
      <c r="B26" s="428"/>
      <c r="C26" s="429"/>
      <c r="D26" s="76"/>
      <c r="E26" s="77"/>
      <c r="F26" s="78"/>
      <c r="H26" s="171"/>
      <c r="I26" s="176"/>
      <c r="J26" s="172"/>
      <c r="K26" t="str">
        <f t="shared" si="0"/>
        <v/>
      </c>
      <c r="L26" t="str">
        <f t="shared" si="1"/>
        <v/>
      </c>
      <c r="M26" t="str">
        <f t="shared" si="2"/>
        <v/>
      </c>
    </row>
    <row r="27" spans="1:19" x14ac:dyDescent="0.25">
      <c r="A27" s="75"/>
      <c r="B27" s="428"/>
      <c r="C27" s="429"/>
      <c r="D27" s="76"/>
      <c r="E27" s="77"/>
      <c r="F27" s="78"/>
      <c r="H27" s="171"/>
      <c r="I27" s="176"/>
      <c r="J27" s="172"/>
      <c r="K27" t="str">
        <f t="shared" si="0"/>
        <v/>
      </c>
      <c r="L27" t="str">
        <f t="shared" si="1"/>
        <v/>
      </c>
      <c r="M27" t="str">
        <f t="shared" si="2"/>
        <v/>
      </c>
    </row>
    <row r="28" spans="1:19" x14ac:dyDescent="0.25">
      <c r="A28" s="75"/>
      <c r="B28" s="428"/>
      <c r="C28" s="429"/>
      <c r="D28" s="76"/>
      <c r="E28" s="77"/>
      <c r="F28" s="78"/>
      <c r="H28" s="171"/>
      <c r="I28" s="176"/>
      <c r="J28" s="172"/>
      <c r="K28" t="str">
        <f t="shared" si="0"/>
        <v/>
      </c>
      <c r="L28" t="str">
        <f t="shared" si="1"/>
        <v/>
      </c>
      <c r="M28" t="str">
        <f t="shared" si="2"/>
        <v/>
      </c>
    </row>
    <row r="29" spans="1:19" x14ac:dyDescent="0.25">
      <c r="A29" s="75"/>
      <c r="B29" s="428"/>
      <c r="C29" s="429"/>
      <c r="D29" s="76"/>
      <c r="E29" s="77"/>
      <c r="F29" s="78"/>
      <c r="H29" s="171"/>
      <c r="I29" s="176"/>
      <c r="J29" s="172"/>
      <c r="K29" t="str">
        <f t="shared" si="0"/>
        <v/>
      </c>
      <c r="L29" t="str">
        <f t="shared" si="1"/>
        <v/>
      </c>
      <c r="M29" t="str">
        <f t="shared" si="2"/>
        <v/>
      </c>
    </row>
    <row r="30" spans="1:19" x14ac:dyDescent="0.25">
      <c r="A30" s="75"/>
      <c r="B30" s="428"/>
      <c r="C30" s="429"/>
      <c r="D30" s="76"/>
      <c r="E30" s="77"/>
      <c r="F30" s="78"/>
      <c r="H30" s="171"/>
      <c r="I30" s="176"/>
      <c r="J30" s="172"/>
      <c r="K30" t="str">
        <f t="shared" si="0"/>
        <v/>
      </c>
      <c r="L30" t="str">
        <f t="shared" si="1"/>
        <v/>
      </c>
      <c r="M30" t="str">
        <f t="shared" si="2"/>
        <v/>
      </c>
    </row>
    <row r="31" spans="1:19" x14ac:dyDescent="0.25">
      <c r="A31" s="75"/>
      <c r="B31" s="428"/>
      <c r="C31" s="429"/>
      <c r="D31" s="76"/>
      <c r="E31" s="77"/>
      <c r="F31" s="78"/>
      <c r="H31" s="171"/>
      <c r="I31" s="176"/>
      <c r="J31" s="172"/>
      <c r="K31" t="str">
        <f t="shared" si="0"/>
        <v/>
      </c>
      <c r="L31" t="str">
        <f t="shared" si="1"/>
        <v/>
      </c>
      <c r="M31" t="str">
        <f t="shared" si="2"/>
        <v/>
      </c>
    </row>
    <row r="32" spans="1:19" x14ac:dyDescent="0.25">
      <c r="A32" s="75"/>
      <c r="B32" s="428"/>
      <c r="C32" s="429"/>
      <c r="D32" s="76"/>
      <c r="E32" s="77"/>
      <c r="F32" s="78"/>
      <c r="H32" s="171"/>
      <c r="I32" s="176"/>
      <c r="J32" s="172"/>
      <c r="K32" t="str">
        <f t="shared" si="0"/>
        <v/>
      </c>
      <c r="L32" t="str">
        <f t="shared" si="1"/>
        <v/>
      </c>
      <c r="M32" t="str">
        <f t="shared" si="2"/>
        <v/>
      </c>
    </row>
    <row r="33" spans="1:13" x14ac:dyDescent="0.25">
      <c r="A33" s="75"/>
      <c r="B33" s="428"/>
      <c r="C33" s="429"/>
      <c r="D33" s="76"/>
      <c r="E33" s="77"/>
      <c r="F33" s="78"/>
      <c r="H33" s="171"/>
      <c r="I33" s="176"/>
      <c r="J33" s="172"/>
      <c r="K33" t="str">
        <f t="shared" si="0"/>
        <v/>
      </c>
      <c r="L33" t="str">
        <f t="shared" si="1"/>
        <v/>
      </c>
      <c r="M33" t="str">
        <f t="shared" si="2"/>
        <v/>
      </c>
    </row>
    <row r="34" spans="1:13" x14ac:dyDescent="0.25">
      <c r="A34" s="75"/>
      <c r="B34" s="428"/>
      <c r="C34" s="429"/>
      <c r="D34" s="76"/>
      <c r="E34" s="77"/>
      <c r="F34" s="78"/>
      <c r="H34" s="171"/>
      <c r="I34" s="176"/>
      <c r="J34" s="172"/>
      <c r="K34" t="str">
        <f t="shared" si="0"/>
        <v/>
      </c>
      <c r="L34" t="str">
        <f t="shared" si="1"/>
        <v/>
      </c>
      <c r="M34" t="str">
        <f t="shared" si="2"/>
        <v/>
      </c>
    </row>
    <row r="35" spans="1:13" x14ac:dyDescent="0.25">
      <c r="A35" s="75"/>
      <c r="B35" s="428"/>
      <c r="C35" s="429"/>
      <c r="D35" s="76"/>
      <c r="E35" s="77"/>
      <c r="F35" s="78"/>
      <c r="H35" s="171"/>
      <c r="I35" s="176"/>
      <c r="J35" s="172"/>
      <c r="K35" t="str">
        <f t="shared" si="0"/>
        <v/>
      </c>
      <c r="L35" t="str">
        <f t="shared" si="1"/>
        <v/>
      </c>
      <c r="M35" t="str">
        <f t="shared" si="2"/>
        <v/>
      </c>
    </row>
    <row r="36" spans="1:13" x14ac:dyDescent="0.25">
      <c r="A36" s="75"/>
      <c r="B36" s="428"/>
      <c r="C36" s="429"/>
      <c r="D36" s="76"/>
      <c r="E36" s="77"/>
      <c r="F36" s="78"/>
      <c r="H36" s="171"/>
      <c r="I36" s="176"/>
      <c r="J36" s="172"/>
      <c r="K36" t="str">
        <f t="shared" si="0"/>
        <v/>
      </c>
      <c r="L36" t="str">
        <f t="shared" si="1"/>
        <v/>
      </c>
      <c r="M36" t="str">
        <f t="shared" si="2"/>
        <v/>
      </c>
    </row>
    <row r="37" spans="1:13" x14ac:dyDescent="0.25">
      <c r="A37" s="75"/>
      <c r="B37" s="428"/>
      <c r="C37" s="429"/>
      <c r="D37" s="76"/>
      <c r="E37" s="77"/>
      <c r="F37" s="78"/>
      <c r="H37" s="171"/>
      <c r="I37" s="176"/>
      <c r="J37" s="172"/>
      <c r="K37" t="str">
        <f t="shared" si="0"/>
        <v/>
      </c>
      <c r="L37" t="str">
        <f t="shared" si="1"/>
        <v/>
      </c>
      <c r="M37" t="str">
        <f t="shared" si="2"/>
        <v/>
      </c>
    </row>
    <row r="38" spans="1:13" x14ac:dyDescent="0.25">
      <c r="A38" s="75"/>
      <c r="B38" s="428"/>
      <c r="C38" s="429"/>
      <c r="D38" s="76"/>
      <c r="E38" s="77"/>
      <c r="F38" s="78"/>
      <c r="H38" s="171"/>
      <c r="I38" s="176"/>
      <c r="J38" s="172"/>
      <c r="K38" t="str">
        <f t="shared" si="0"/>
        <v/>
      </c>
      <c r="L38" t="str">
        <f t="shared" si="1"/>
        <v/>
      </c>
      <c r="M38" t="str">
        <f t="shared" si="2"/>
        <v/>
      </c>
    </row>
    <row r="39" spans="1:13" x14ac:dyDescent="0.25">
      <c r="A39" s="75"/>
      <c r="B39" s="428"/>
      <c r="C39" s="429"/>
      <c r="D39" s="76"/>
      <c r="E39" s="77"/>
      <c r="F39" s="78"/>
      <c r="H39" s="171"/>
      <c r="I39" s="176"/>
      <c r="J39" s="172"/>
      <c r="K39" t="str">
        <f t="shared" si="0"/>
        <v/>
      </c>
      <c r="L39" t="str">
        <f t="shared" si="1"/>
        <v/>
      </c>
      <c r="M39" t="str">
        <f t="shared" si="2"/>
        <v/>
      </c>
    </row>
    <row r="40" spans="1:13" x14ac:dyDescent="0.25">
      <c r="A40" s="75"/>
      <c r="B40" s="428"/>
      <c r="C40" s="429"/>
      <c r="D40" s="76"/>
      <c r="E40" s="77"/>
      <c r="F40" s="78"/>
      <c r="H40" s="171"/>
      <c r="I40" s="176"/>
      <c r="J40" s="172"/>
      <c r="K40" t="str">
        <f t="shared" si="0"/>
        <v/>
      </c>
      <c r="L40" t="str">
        <f t="shared" si="1"/>
        <v/>
      </c>
      <c r="M40" t="str">
        <f t="shared" si="2"/>
        <v/>
      </c>
    </row>
    <row r="41" spans="1:13" x14ac:dyDescent="0.25">
      <c r="A41" s="75"/>
      <c r="B41" s="428"/>
      <c r="C41" s="429"/>
      <c r="D41" s="76"/>
      <c r="E41" s="77"/>
      <c r="F41" s="78"/>
      <c r="H41" s="171"/>
      <c r="I41" s="176"/>
      <c r="J41" s="172"/>
      <c r="K41" t="str">
        <f t="shared" si="0"/>
        <v/>
      </c>
      <c r="L41" t="str">
        <f t="shared" si="1"/>
        <v/>
      </c>
      <c r="M41" t="str">
        <f t="shared" si="2"/>
        <v/>
      </c>
    </row>
    <row r="42" spans="1:13" x14ac:dyDescent="0.25">
      <c r="A42" s="75"/>
      <c r="B42" s="428"/>
      <c r="C42" s="429"/>
      <c r="D42" s="76"/>
      <c r="E42" s="77"/>
      <c r="F42" s="78"/>
      <c r="H42" s="171"/>
      <c r="I42" s="176"/>
      <c r="J42" s="172"/>
      <c r="K42" t="str">
        <f t="shared" si="0"/>
        <v/>
      </c>
      <c r="L42" t="str">
        <f t="shared" si="1"/>
        <v/>
      </c>
      <c r="M42" t="str">
        <f t="shared" si="2"/>
        <v/>
      </c>
    </row>
    <row r="43" spans="1:13" ht="15.75" thickBot="1" x14ac:dyDescent="0.3">
      <c r="A43" s="79"/>
      <c r="B43" s="430"/>
      <c r="C43" s="431"/>
      <c r="D43" s="80"/>
      <c r="E43" s="81"/>
      <c r="F43" s="82"/>
      <c r="H43" s="173"/>
      <c r="I43" s="177"/>
      <c r="J43" s="174"/>
      <c r="K43" t="str">
        <f t="shared" si="0"/>
        <v/>
      </c>
      <c r="L43" t="str">
        <f t="shared" si="1"/>
        <v/>
      </c>
      <c r="M43" t="str">
        <f t="shared" si="2"/>
        <v/>
      </c>
    </row>
  </sheetData>
  <sheetProtection selectLockedCells="1"/>
  <mergeCells count="55">
    <mergeCell ref="B40:C40"/>
    <mergeCell ref="B26:C26"/>
    <mergeCell ref="A15:C15"/>
    <mergeCell ref="D15:F15"/>
    <mergeCell ref="H15:J15"/>
    <mergeCell ref="B18:C18"/>
    <mergeCell ref="B19:C19"/>
    <mergeCell ref="B20:C20"/>
    <mergeCell ref="B21:C21"/>
    <mergeCell ref="B22:C22"/>
    <mergeCell ref="B23:C23"/>
    <mergeCell ref="B24:C24"/>
    <mergeCell ref="B25:C25"/>
    <mergeCell ref="B17:C17"/>
    <mergeCell ref="D16:D18"/>
    <mergeCell ref="E16:E18"/>
    <mergeCell ref="B41:C41"/>
    <mergeCell ref="B42:C42"/>
    <mergeCell ref="B43:C43"/>
    <mergeCell ref="B38:C38"/>
    <mergeCell ref="B27:C27"/>
    <mergeCell ref="B28:C28"/>
    <mergeCell ref="B29:C29"/>
    <mergeCell ref="B30:C30"/>
    <mergeCell ref="B31:C31"/>
    <mergeCell ref="B32:C32"/>
    <mergeCell ref="B33:C33"/>
    <mergeCell ref="B34:C34"/>
    <mergeCell ref="B35:C35"/>
    <mergeCell ref="B36:C36"/>
    <mergeCell ref="B37:C37"/>
    <mergeCell ref="B39:C39"/>
    <mergeCell ref="H8:J8"/>
    <mergeCell ref="A1:J1"/>
    <mergeCell ref="A2:J2"/>
    <mergeCell ref="A4:B5"/>
    <mergeCell ref="D4:F4"/>
    <mergeCell ref="H4:J4"/>
    <mergeCell ref="O1:S1"/>
    <mergeCell ref="O2:S2"/>
    <mergeCell ref="O4:O6"/>
    <mergeCell ref="P4:P6"/>
    <mergeCell ref="Q4:Q6"/>
    <mergeCell ref="R4:R6"/>
    <mergeCell ref="S4:S6"/>
    <mergeCell ref="O11:O13"/>
    <mergeCell ref="P11:P13"/>
    <mergeCell ref="Q11:Q13"/>
    <mergeCell ref="R11:R13"/>
    <mergeCell ref="S11:S13"/>
    <mergeCell ref="O18:O20"/>
    <mergeCell ref="P18:P20"/>
    <mergeCell ref="Q18:Q20"/>
    <mergeCell ref="R18:R20"/>
    <mergeCell ref="S18:S20"/>
  </mergeCells>
  <dataValidations count="2">
    <dataValidation type="whole" operator="greaterThanOrEqual" allowBlank="1" showInputMessage="1" showErrorMessage="1" error="Must be whole number" sqref="D19:F43 J19:J43" xr:uid="{00000000-0002-0000-0C00-000000000000}">
      <formula1>0</formula1>
    </dataValidation>
    <dataValidation type="list" allowBlank="1" showErrorMessage="1" errorTitle="Unit Type Required" error="Must be pack, troop, team, crew, or ship" promptTitle="Unit Type" prompt="Pack_x000a_Troop_x000a_Team_x000a_Crew_x000a_Ship_x000a_Post" sqref="H19:H43" xr:uid="{00000000-0002-0000-0C00-000001000000}">
      <formula1>$A$13:$F$13</formula1>
    </dataValidation>
  </dataValidations>
  <printOptions verticalCentered="1"/>
  <pageMargins left="0.65" right="0.65" top="0.75" bottom="0.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S43"/>
  <sheetViews>
    <sheetView zoomScaleNormal="100" workbookViewId="0">
      <selection activeCell="A4" sqref="A4:B5"/>
    </sheetView>
  </sheetViews>
  <sheetFormatPr defaultRowHeight="15" x14ac:dyDescent="0.25"/>
  <cols>
    <col min="1" max="1" width="8.140625" customWidth="1"/>
    <col min="2" max="2" width="27" customWidth="1"/>
    <col min="3" max="3" width="1.5703125" customWidth="1"/>
    <col min="4" max="4" width="7.5703125" customWidth="1"/>
    <col min="5" max="5" width="7.42578125" customWidth="1"/>
    <col min="6" max="6" width="11" customWidth="1"/>
    <col min="7" max="7" width="1.5703125" customWidth="1"/>
    <col min="8" max="9" width="8.140625" customWidth="1"/>
    <col min="10" max="10" width="11" customWidth="1"/>
    <col min="11" max="11" width="4.42578125" hidden="1" customWidth="1"/>
    <col min="12" max="12" width="3.7109375" hidden="1" customWidth="1"/>
    <col min="13" max="13" width="4.42578125" hidden="1" customWidth="1"/>
    <col min="14" max="14" width="5.7109375" customWidth="1"/>
    <col min="15" max="15" width="18.42578125" bestFit="1" customWidth="1"/>
    <col min="16" max="16" width="8.5703125" bestFit="1" customWidth="1"/>
    <col min="17" max="17" width="9.85546875" bestFit="1" customWidth="1"/>
    <col min="18" max="18" width="10.85546875" customWidth="1"/>
    <col min="19" max="19" width="15" customWidth="1"/>
  </cols>
  <sheetData>
    <row r="1" spans="1:19" ht="21.75" customHeight="1" x14ac:dyDescent="0.25">
      <c r="A1" s="411" t="str">
        <f>'Setup &amp; Instructions'!G5&amp;" Membership Growth Opportunity"</f>
        <v xml:space="preserve"> Membership Growth Opportunity</v>
      </c>
      <c r="B1" s="411"/>
      <c r="C1" s="411"/>
      <c r="D1" s="411"/>
      <c r="E1" s="411"/>
      <c r="F1" s="411"/>
      <c r="G1" s="411"/>
      <c r="H1" s="411"/>
      <c r="I1" s="411"/>
      <c r="J1" s="411"/>
      <c r="O1" s="411" t="str">
        <f>"Membership Growth Opportunity"</f>
        <v>Membership Growth Opportunity</v>
      </c>
      <c r="P1" s="411"/>
      <c r="Q1" s="411"/>
      <c r="R1" s="411"/>
      <c r="S1" s="411"/>
    </row>
    <row r="2" spans="1:19" ht="17.649999999999999" customHeight="1" x14ac:dyDescent="0.25">
      <c r="A2" s="411" t="str">
        <f>'Setup &amp; Instructions'!C7&amp;" Council  -  "&amp;DistrictName&amp;" District  -  "&amp;'Setup &amp; Instructions'!C45</f>
        <v xml:space="preserve"> Council  -   District  -  </v>
      </c>
      <c r="B2" s="411"/>
      <c r="C2" s="411"/>
      <c r="D2" s="411"/>
      <c r="E2" s="411"/>
      <c r="F2" s="411"/>
      <c r="G2" s="411"/>
      <c r="H2" s="411"/>
      <c r="I2" s="411"/>
      <c r="J2" s="411"/>
      <c r="O2" s="411" t="s">
        <v>197</v>
      </c>
      <c r="P2" s="411"/>
      <c r="Q2" s="411"/>
      <c r="R2" s="411"/>
      <c r="S2" s="411"/>
    </row>
    <row r="3" spans="1:19" ht="23.1" customHeight="1" thickBot="1" x14ac:dyDescent="0.3"/>
    <row r="4" spans="1:19" ht="15.75" customHeight="1" thickBot="1" x14ac:dyDescent="0.3">
      <c r="A4" s="421" t="str">
        <f>"Totals for "&amp;'Setup &amp; Instructions'!C45</f>
        <v xml:space="preserve">Totals for </v>
      </c>
      <c r="B4" s="422"/>
      <c r="D4" s="432" t="s">
        <v>14</v>
      </c>
      <c r="E4" s="433"/>
      <c r="F4" s="434"/>
      <c r="H4" s="432" t="s">
        <v>15</v>
      </c>
      <c r="I4" s="433"/>
      <c r="J4" s="434"/>
      <c r="O4" s="401" t="s">
        <v>309</v>
      </c>
      <c r="P4" s="403" t="s">
        <v>198</v>
      </c>
      <c r="Q4" s="403" t="str">
        <f>'Setup &amp; Instructions'!C5</f>
        <v>NST 1</v>
      </c>
      <c r="R4" s="403" t="str">
        <f>'Setup &amp; Instructions'!C7&amp;" Council"</f>
        <v xml:space="preserve"> Council</v>
      </c>
      <c r="S4" s="399" t="str">
        <f>DistrictName&amp;" District"</f>
        <v xml:space="preserve"> District</v>
      </c>
    </row>
    <row r="5" spans="1:19" ht="39" thickBot="1" x14ac:dyDescent="0.3">
      <c r="A5" s="423"/>
      <c r="B5" s="424"/>
      <c r="D5" s="52" t="s">
        <v>12</v>
      </c>
      <c r="E5" s="93" t="s">
        <v>302</v>
      </c>
      <c r="F5" s="94" t="s">
        <v>262</v>
      </c>
      <c r="H5" s="52" t="s">
        <v>12</v>
      </c>
      <c r="I5" s="93" t="s">
        <v>302</v>
      </c>
      <c r="J5" s="94" t="s">
        <v>262</v>
      </c>
      <c r="O5" s="383"/>
      <c r="P5" s="386"/>
      <c r="Q5" s="386"/>
      <c r="R5" s="386"/>
      <c r="S5" s="397"/>
    </row>
    <row r="6" spans="1:19" ht="15.75" thickBot="1" x14ac:dyDescent="0.3">
      <c r="A6" s="14" t="s">
        <v>16</v>
      </c>
      <c r="B6" s="15"/>
      <c r="D6" s="23">
        <f>COUNT(K19:K43)</f>
        <v>0</v>
      </c>
      <c r="E6" s="24">
        <f>COUNT(L19:L43)</f>
        <v>0</v>
      </c>
      <c r="F6" s="25">
        <f>COUNT(M19:M43)</f>
        <v>0</v>
      </c>
      <c r="H6" s="192">
        <f>IF(ROUNDUP((((D8*H9)/100)-D6),0)&lt;0,0,ROUNDUP((((D8*H9)/100)-D6),0))</f>
        <v>0</v>
      </c>
      <c r="I6" s="191">
        <f>IF(ROUNDUP((((E8*I9)/100)-E6),0)&lt;0,0,ROUNDUP((((E8*I9)/100)-E6),0))</f>
        <v>0</v>
      </c>
      <c r="J6" s="193">
        <f>IF(ROUNDUP((((F8*J9)/100)-F6),0)&lt;0,0,ROUNDUP((((F8*J9)/100)-F6),0))</f>
        <v>0</v>
      </c>
      <c r="O6" s="402"/>
      <c r="P6" s="404"/>
      <c r="Q6" s="404"/>
      <c r="R6" s="404"/>
      <c r="S6" s="400"/>
    </row>
    <row r="7" spans="1:19" ht="15.75" thickBot="1" x14ac:dyDescent="0.3">
      <c r="A7" s="16" t="s">
        <v>17</v>
      </c>
      <c r="B7" s="17"/>
      <c r="D7" s="2">
        <f>SUM(K19:K43)</f>
        <v>0</v>
      </c>
      <c r="E7" s="3">
        <f>SUM(L19:L43)</f>
        <v>0</v>
      </c>
      <c r="F7" s="4">
        <f>SUM(M19:M43)</f>
        <v>0</v>
      </c>
      <c r="H7" s="64">
        <f>IF(H10*D8-D7&lt;0,0,H10*D8-D7)</f>
        <v>0</v>
      </c>
      <c r="I7" s="65">
        <f>IF(I10*E8-E7&lt;0,0,I10*E8-E7)</f>
        <v>0</v>
      </c>
      <c r="J7" s="66">
        <f>IF(J10*F8-F7&lt;0,0,J10*F8-F7)</f>
        <v>0</v>
      </c>
      <c r="O7" s="203" t="s">
        <v>199</v>
      </c>
      <c r="P7" s="204"/>
      <c r="Q7" s="204" t="str">
        <f>IF(Q4="Northeast Region",0.28,IF(Q4="Southern Region",0.26,IF(Q4="Central Region",0.4,IF(Q4="Western Region",0.46,""))))</f>
        <v/>
      </c>
      <c r="R7" s="204" t="e">
        <f>'Setup &amp; Instructions'!D15</f>
        <v>#DIV/0!</v>
      </c>
      <c r="S7" s="205" t="e">
        <f>'Setup &amp; Instructions'!D29</f>
        <v>#DIV/0!</v>
      </c>
    </row>
    <row r="8" spans="1:19" ht="15.75" thickBot="1" x14ac:dyDescent="0.3">
      <c r="A8" s="16" t="s">
        <v>18</v>
      </c>
      <c r="B8" s="17"/>
      <c r="D8" s="2">
        <f>SUM(D19:D43)</f>
        <v>0</v>
      </c>
      <c r="E8" s="3">
        <f>SUM(E19:E43)</f>
        <v>0</v>
      </c>
      <c r="F8" s="4">
        <f>SUM(F19:F43)</f>
        <v>0</v>
      </c>
      <c r="H8" s="425" t="s">
        <v>46</v>
      </c>
      <c r="I8" s="426"/>
      <c r="J8" s="427"/>
      <c r="O8" s="206" t="s">
        <v>200</v>
      </c>
      <c r="P8" s="207"/>
      <c r="Q8" s="207" t="str">
        <f>IF(Q4="Northeast Region",0.11,IF(Q4="Southern region",0.107,IF(Q4="Central Region",0.151,IF(Q4="Western Region",0.1,""))))</f>
        <v/>
      </c>
      <c r="R8" s="208" t="e">
        <f>'Setup &amp; Instructions'!D16</f>
        <v>#DIV/0!</v>
      </c>
      <c r="S8" s="209" t="e">
        <f>'Setup &amp; Instructions'!D30</f>
        <v>#DIV/0!</v>
      </c>
    </row>
    <row r="9" spans="1:19" ht="15.75" thickBot="1" x14ac:dyDescent="0.3">
      <c r="A9" s="16" t="s">
        <v>19</v>
      </c>
      <c r="B9" s="17"/>
      <c r="D9" s="5">
        <f>IF(D8=0,0,(D6*100)/D8)</f>
        <v>0</v>
      </c>
      <c r="E9" s="6">
        <f>IF(E8=0,0,(E6*100)/E8)</f>
        <v>0</v>
      </c>
      <c r="F9" s="7">
        <f>IF(F8=0,0,(F6*100)/F8)</f>
        <v>0</v>
      </c>
      <c r="H9" s="95"/>
      <c r="I9" s="96"/>
      <c r="J9" s="97"/>
      <c r="O9" s="210" t="s">
        <v>201</v>
      </c>
      <c r="P9" s="342"/>
      <c r="Q9" s="342" t="str">
        <f>IF(Q4="Northeast Region",39,IF(Q4="Southern Region",41,IF(Q4="Central Region",38,IF(Q4="Western Region",22,""))))</f>
        <v/>
      </c>
      <c r="R9" s="342" t="e">
        <f>'Setup &amp; Instructions'!D17</f>
        <v>#DIV/0!</v>
      </c>
      <c r="S9" s="343" t="e">
        <f>'Setup &amp; Instructions'!D31</f>
        <v>#DIV/0!</v>
      </c>
    </row>
    <row r="10" spans="1:19" ht="15.75" thickBot="1" x14ac:dyDescent="0.3">
      <c r="A10" s="16" t="s">
        <v>20</v>
      </c>
      <c r="B10" s="17"/>
      <c r="D10" s="8">
        <f>IF(D8=0,0,D7/D8)</f>
        <v>0</v>
      </c>
      <c r="E10" s="9">
        <f>IF(E8=0,0,E7/E8)</f>
        <v>0</v>
      </c>
      <c r="F10" s="10">
        <f>IF(F8=0,0,F7/F8)</f>
        <v>0</v>
      </c>
      <c r="H10" s="98"/>
      <c r="I10" s="99"/>
      <c r="J10" s="100"/>
      <c r="Q10" s="226"/>
    </row>
    <row r="11" spans="1:19" ht="15.75" customHeight="1" thickBot="1" x14ac:dyDescent="0.3">
      <c r="A11" s="18" t="s">
        <v>21</v>
      </c>
      <c r="B11" s="19"/>
      <c r="D11" s="11">
        <f>IF(D6=0,0,D7/D6)</f>
        <v>0</v>
      </c>
      <c r="E11" s="12">
        <f>IF(E6=0,0,E7/E6)</f>
        <v>0</v>
      </c>
      <c r="F11" s="13">
        <f>IF(F6=0,0,F7/F6)</f>
        <v>0</v>
      </c>
      <c r="H11" s="20"/>
      <c r="I11" s="21"/>
      <c r="J11" s="22"/>
      <c r="O11" s="401" t="s">
        <v>310</v>
      </c>
      <c r="P11" s="403" t="s">
        <v>198</v>
      </c>
      <c r="Q11" s="385" t="str">
        <f>'Setup &amp; Instructions'!C5&amp;" Region"</f>
        <v>NST 1 Region</v>
      </c>
      <c r="R11" s="403" t="str">
        <f>'Setup &amp; Instructions'!C7&amp;" Council"</f>
        <v xml:space="preserve"> Council</v>
      </c>
      <c r="S11" s="399" t="str">
        <f>DistrictName&amp;" District"</f>
        <v xml:space="preserve"> District</v>
      </c>
    </row>
    <row r="12" spans="1:19" ht="21.75" customHeight="1" x14ac:dyDescent="0.25">
      <c r="O12" s="383"/>
      <c r="P12" s="386"/>
      <c r="Q12" s="386"/>
      <c r="R12" s="386"/>
      <c r="S12" s="397"/>
    </row>
    <row r="13" spans="1:19" ht="12.75" customHeight="1" thickBot="1" x14ac:dyDescent="0.3">
      <c r="A13" s="168" t="s">
        <v>3</v>
      </c>
      <c r="B13" s="168" t="s">
        <v>4</v>
      </c>
      <c r="C13" s="168" t="s">
        <v>5</v>
      </c>
      <c r="D13" s="168" t="s">
        <v>6</v>
      </c>
      <c r="E13" s="168" t="s">
        <v>74</v>
      </c>
      <c r="F13" s="168" t="s">
        <v>270</v>
      </c>
      <c r="H13" s="168"/>
      <c r="O13" s="402"/>
      <c r="P13" s="404"/>
      <c r="Q13" s="387"/>
      <c r="R13" s="404"/>
      <c r="S13" s="400"/>
    </row>
    <row r="14" spans="1:19" ht="21.75" customHeight="1" thickBot="1" x14ac:dyDescent="0.3">
      <c r="A14" s="26" t="s">
        <v>274</v>
      </c>
      <c r="B14" s="1"/>
      <c r="D14" s="1"/>
      <c r="E14" s="1"/>
      <c r="F14" s="1"/>
      <c r="O14" s="203" t="s">
        <v>199</v>
      </c>
      <c r="P14" s="204"/>
      <c r="Q14" s="204" t="str">
        <f>IF(Q11="Northeast Region",0.45,IF(Q11="Southern Region",0.37,IF(Q11="Central Region",0.51,IF(Q11="Western Region",0.75,""))))</f>
        <v/>
      </c>
      <c r="R14" s="204" t="e">
        <f>'Setup &amp; Instructions'!H15</f>
        <v>#DIV/0!</v>
      </c>
      <c r="S14" s="205" t="e">
        <f>'Setup &amp; Instructions'!H29</f>
        <v>#DIV/0!</v>
      </c>
    </row>
    <row r="15" spans="1:19" ht="15.75" thickBot="1" x14ac:dyDescent="0.3">
      <c r="A15" s="412" t="s">
        <v>0</v>
      </c>
      <c r="B15" s="413"/>
      <c r="C15" s="414"/>
      <c r="D15" s="412" t="s">
        <v>301</v>
      </c>
      <c r="E15" s="413"/>
      <c r="F15" s="414"/>
      <c r="H15" s="415" t="s">
        <v>11</v>
      </c>
      <c r="I15" s="416"/>
      <c r="J15" s="417"/>
      <c r="O15" s="206" t="s">
        <v>200</v>
      </c>
      <c r="P15" s="207"/>
      <c r="Q15" s="236" t="str">
        <f>IF(Q11="Northeast Region",0.109,IF(Q11="Southern region",0.085,IF(Q11="Central Region",0.106,IF(Q11="Western Region",0.196,""))))</f>
        <v/>
      </c>
      <c r="R15" s="208" t="e">
        <f>'Setup &amp; Instructions'!H16</f>
        <v>#DIV/0!</v>
      </c>
      <c r="S15" s="209" t="e">
        <f>'Setup &amp; Instructions'!H30</f>
        <v>#DIV/0!</v>
      </c>
    </row>
    <row r="16" spans="1:19" ht="15.75" thickBot="1" x14ac:dyDescent="0.3">
      <c r="A16" s="227"/>
      <c r="B16" s="224"/>
      <c r="C16" s="225"/>
      <c r="D16" s="390" t="s">
        <v>308</v>
      </c>
      <c r="E16" s="393" t="s">
        <v>117</v>
      </c>
      <c r="F16" s="215" t="s">
        <v>203</v>
      </c>
      <c r="H16" s="178"/>
      <c r="I16" s="220"/>
      <c r="J16" s="218"/>
      <c r="O16" s="210" t="s">
        <v>201</v>
      </c>
      <c r="P16" s="342"/>
      <c r="Q16" s="342" t="str">
        <f>IF(Q11="Northeast Region",24,IF(Q11="Southern Region",23,IF(Q11="Central Region",21,IF(Q11="Western Region",26,""))))</f>
        <v/>
      </c>
      <c r="R16" s="342" t="e">
        <f>'Setup &amp; Instructions'!H17</f>
        <v>#DIV/0!</v>
      </c>
      <c r="S16" s="343" t="e">
        <f>'Setup &amp; Instructions'!H31</f>
        <v>#DIV/0!</v>
      </c>
    </row>
    <row r="17" spans="1:19" ht="15.75" thickBot="1" x14ac:dyDescent="0.3">
      <c r="A17" s="228" t="s">
        <v>13</v>
      </c>
      <c r="B17" s="380" t="s">
        <v>23</v>
      </c>
      <c r="C17" s="381"/>
      <c r="D17" s="391"/>
      <c r="E17" s="394"/>
      <c r="F17" s="229" t="s">
        <v>205</v>
      </c>
      <c r="H17" s="216" t="s">
        <v>10</v>
      </c>
      <c r="I17" s="213" t="s">
        <v>1</v>
      </c>
      <c r="J17" s="214" t="s">
        <v>2</v>
      </c>
      <c r="P17" s="222"/>
      <c r="Q17" s="222"/>
      <c r="R17" s="223"/>
      <c r="S17" s="222"/>
    </row>
    <row r="18" spans="1:19" ht="15.75" customHeight="1" thickBot="1" x14ac:dyDescent="0.3">
      <c r="A18" s="211"/>
      <c r="B18" s="407"/>
      <c r="C18" s="408"/>
      <c r="D18" s="392"/>
      <c r="E18" s="395"/>
      <c r="F18" s="212" t="s">
        <v>204</v>
      </c>
      <c r="H18" s="217"/>
      <c r="I18" s="221"/>
      <c r="J18" s="219"/>
      <c r="K18" t="s">
        <v>7</v>
      </c>
      <c r="L18" t="s">
        <v>8</v>
      </c>
      <c r="M18" t="s">
        <v>192</v>
      </c>
      <c r="O18" s="382" t="s">
        <v>202</v>
      </c>
      <c r="P18" s="385" t="s">
        <v>198</v>
      </c>
      <c r="Q18" s="385" t="str">
        <f>'Setup &amp; Instructions'!C5&amp;" Region"</f>
        <v>NST 1 Region</v>
      </c>
      <c r="R18" s="403" t="str">
        <f>'Setup &amp; Instructions'!C7&amp;" Council"</f>
        <v xml:space="preserve"> Council</v>
      </c>
      <c r="S18" s="396" t="str">
        <f>DistrictName&amp;" District"</f>
        <v xml:space="preserve"> District</v>
      </c>
    </row>
    <row r="19" spans="1:19" x14ac:dyDescent="0.25">
      <c r="A19" s="74"/>
      <c r="B19" s="409"/>
      <c r="C19" s="410"/>
      <c r="D19" s="89"/>
      <c r="E19" s="90"/>
      <c r="F19" s="91"/>
      <c r="H19" s="247"/>
      <c r="I19" s="175"/>
      <c r="J19" s="170"/>
      <c r="K19" t="str">
        <f>IF(H19="pack",J19,"")</f>
        <v/>
      </c>
      <c r="L19" t="str">
        <f>IF(OR(H19="Troop",H19="Team"),J19,"")</f>
        <v/>
      </c>
      <c r="M19" t="str">
        <f>IF(OR(H19="Crew",H19="Ship", H19="Post", H19="Club"),J19,"")</f>
        <v/>
      </c>
      <c r="O19" s="383"/>
      <c r="P19" s="386"/>
      <c r="Q19" s="386"/>
      <c r="R19" s="386"/>
      <c r="S19" s="397"/>
    </row>
    <row r="20" spans="1:19" ht="15" customHeight="1" thickBot="1" x14ac:dyDescent="0.3">
      <c r="A20" s="75"/>
      <c r="B20" s="388"/>
      <c r="C20" s="389"/>
      <c r="D20" s="76"/>
      <c r="E20" s="77"/>
      <c r="F20" s="78"/>
      <c r="H20" s="171"/>
      <c r="I20" s="176"/>
      <c r="J20" s="172"/>
      <c r="K20" t="str">
        <f t="shared" ref="K20:K43" si="0">IF(H20="pack",J20,"")</f>
        <v/>
      </c>
      <c r="L20" t="str">
        <f t="shared" ref="L20:L43" si="1">IF(OR(H20="Troop",H20="Team"),J20,"")</f>
        <v/>
      </c>
      <c r="M20" t="str">
        <f t="shared" ref="M20:M43" si="2">IF(OR(H20="Crew",H20="Ship", H20="Post", H20="Club"),J20,"")</f>
        <v/>
      </c>
      <c r="O20" s="384"/>
      <c r="P20" s="387"/>
      <c r="Q20" s="387"/>
      <c r="R20" s="404"/>
      <c r="S20" s="398"/>
    </row>
    <row r="21" spans="1:19" x14ac:dyDescent="0.25">
      <c r="A21" s="75"/>
      <c r="B21" s="388"/>
      <c r="C21" s="389"/>
      <c r="D21" s="76"/>
      <c r="E21" s="77"/>
      <c r="F21" s="78"/>
      <c r="H21" s="171"/>
      <c r="I21" s="176"/>
      <c r="J21" s="172"/>
      <c r="K21" t="str">
        <f t="shared" si="0"/>
        <v/>
      </c>
      <c r="L21" t="str">
        <f t="shared" si="1"/>
        <v/>
      </c>
      <c r="M21" t="str">
        <f t="shared" si="2"/>
        <v/>
      </c>
      <c r="O21" s="203" t="s">
        <v>199</v>
      </c>
      <c r="P21" s="204"/>
      <c r="Q21" s="204" t="str">
        <f>IF(Q18="Northeast Region",0.04,IF(Q18="Southern Region",0.04,IF(Q18="Central Region",0.05,IF(Q18="Western Region",0.03,""))))</f>
        <v/>
      </c>
      <c r="R21" s="204" t="e">
        <f>'Setup &amp; Instructions'!L15</f>
        <v>#DIV/0!</v>
      </c>
      <c r="S21" s="205" t="e">
        <f>'Setup &amp; Instructions'!L29</f>
        <v>#DIV/0!</v>
      </c>
    </row>
    <row r="22" spans="1:19" x14ac:dyDescent="0.25">
      <c r="A22" s="75"/>
      <c r="B22" s="388"/>
      <c r="C22" s="389"/>
      <c r="D22" s="76"/>
      <c r="E22" s="77"/>
      <c r="F22" s="78"/>
      <c r="H22" s="171"/>
      <c r="I22" s="176"/>
      <c r="J22" s="172"/>
      <c r="K22" t="str">
        <f t="shared" si="0"/>
        <v/>
      </c>
      <c r="L22" t="str">
        <f t="shared" si="1"/>
        <v/>
      </c>
      <c r="M22" t="str">
        <f t="shared" si="2"/>
        <v/>
      </c>
      <c r="O22" s="206" t="s">
        <v>200</v>
      </c>
      <c r="P22" s="207"/>
      <c r="Q22" s="236" t="str">
        <f>IF(Q18="Northeast Region",0.004,IF(Q18="Southern region",0.005,IF(Q18="Central Region",0.005,IF(Q18="Western Region",0,""))))</f>
        <v/>
      </c>
      <c r="R22" s="208" t="e">
        <f>'Setup &amp; Instructions'!L16</f>
        <v>#DIV/0!</v>
      </c>
      <c r="S22" s="209" t="e">
        <f>'Setup &amp; Instructions'!L30</f>
        <v>#DIV/0!</v>
      </c>
    </row>
    <row r="23" spans="1:19" ht="15.75" thickBot="1" x14ac:dyDescent="0.3">
      <c r="A23" s="75"/>
      <c r="B23" s="428"/>
      <c r="C23" s="429"/>
      <c r="D23" s="76"/>
      <c r="E23" s="77"/>
      <c r="F23" s="78"/>
      <c r="H23" s="171"/>
      <c r="I23" s="176"/>
      <c r="J23" s="172"/>
      <c r="K23" t="str">
        <f t="shared" si="0"/>
        <v/>
      </c>
      <c r="L23" t="str">
        <f t="shared" si="1"/>
        <v/>
      </c>
      <c r="M23" t="str">
        <f t="shared" si="2"/>
        <v/>
      </c>
      <c r="O23" s="210" t="s">
        <v>201</v>
      </c>
      <c r="P23" s="342"/>
      <c r="Q23" s="342" t="str">
        <f>IF(Q18="Northeast Region",10,IF(Q18="Southern Region",12,IF(Q18="Central Region",11,IF(Q18="Western Region",10,""))))</f>
        <v/>
      </c>
      <c r="R23" s="342" t="e">
        <f>'Setup &amp; Instructions'!L17</f>
        <v>#DIV/0!</v>
      </c>
      <c r="S23" s="343" t="e">
        <f>'Setup &amp; Instructions'!L31</f>
        <v>#DIV/0!</v>
      </c>
    </row>
    <row r="24" spans="1:19" x14ac:dyDescent="0.25">
      <c r="A24" s="75"/>
      <c r="B24" s="428"/>
      <c r="C24" s="429"/>
      <c r="D24" s="76"/>
      <c r="E24" s="77"/>
      <c r="F24" s="78"/>
      <c r="H24" s="171"/>
      <c r="I24" s="176"/>
      <c r="J24" s="172"/>
      <c r="K24" t="str">
        <f t="shared" si="0"/>
        <v/>
      </c>
      <c r="L24" t="str">
        <f t="shared" si="1"/>
        <v/>
      </c>
      <c r="M24" t="str">
        <f t="shared" si="2"/>
        <v/>
      </c>
    </row>
    <row r="25" spans="1:19" x14ac:dyDescent="0.25">
      <c r="A25" s="75"/>
      <c r="B25" s="428"/>
      <c r="C25" s="429"/>
      <c r="D25" s="76"/>
      <c r="E25" s="77"/>
      <c r="F25" s="78"/>
      <c r="H25" s="171"/>
      <c r="I25" s="176"/>
      <c r="J25" s="172"/>
      <c r="K25" t="str">
        <f t="shared" si="0"/>
        <v/>
      </c>
      <c r="L25" t="str">
        <f t="shared" si="1"/>
        <v/>
      </c>
      <c r="M25" t="str">
        <f t="shared" si="2"/>
        <v/>
      </c>
    </row>
    <row r="26" spans="1:19" x14ac:dyDescent="0.25">
      <c r="A26" s="75"/>
      <c r="B26" s="428"/>
      <c r="C26" s="429"/>
      <c r="D26" s="76"/>
      <c r="E26" s="77"/>
      <c r="F26" s="78"/>
      <c r="H26" s="171"/>
      <c r="I26" s="176"/>
      <c r="J26" s="172"/>
      <c r="K26" t="str">
        <f t="shared" si="0"/>
        <v/>
      </c>
      <c r="L26" t="str">
        <f t="shared" si="1"/>
        <v/>
      </c>
      <c r="M26" t="str">
        <f t="shared" si="2"/>
        <v/>
      </c>
    </row>
    <row r="27" spans="1:19" x14ac:dyDescent="0.25">
      <c r="A27" s="75"/>
      <c r="B27" s="428"/>
      <c r="C27" s="429"/>
      <c r="D27" s="76"/>
      <c r="E27" s="77"/>
      <c r="F27" s="78"/>
      <c r="H27" s="171"/>
      <c r="I27" s="176"/>
      <c r="J27" s="172"/>
      <c r="K27" t="str">
        <f t="shared" si="0"/>
        <v/>
      </c>
      <c r="L27" t="str">
        <f t="shared" si="1"/>
        <v/>
      </c>
      <c r="M27" t="str">
        <f t="shared" si="2"/>
        <v/>
      </c>
    </row>
    <row r="28" spans="1:19" x14ac:dyDescent="0.25">
      <c r="A28" s="75"/>
      <c r="B28" s="428"/>
      <c r="C28" s="429"/>
      <c r="D28" s="76"/>
      <c r="E28" s="77"/>
      <c r="F28" s="78"/>
      <c r="H28" s="171"/>
      <c r="I28" s="176"/>
      <c r="J28" s="172"/>
      <c r="K28" t="str">
        <f t="shared" si="0"/>
        <v/>
      </c>
      <c r="L28" t="str">
        <f t="shared" si="1"/>
        <v/>
      </c>
      <c r="M28" t="str">
        <f t="shared" si="2"/>
        <v/>
      </c>
    </row>
    <row r="29" spans="1:19" x14ac:dyDescent="0.25">
      <c r="A29" s="75"/>
      <c r="B29" s="428"/>
      <c r="C29" s="429"/>
      <c r="D29" s="76"/>
      <c r="E29" s="77"/>
      <c r="F29" s="78"/>
      <c r="H29" s="171"/>
      <c r="I29" s="176"/>
      <c r="J29" s="172"/>
      <c r="K29" t="str">
        <f t="shared" si="0"/>
        <v/>
      </c>
      <c r="L29" t="str">
        <f t="shared" si="1"/>
        <v/>
      </c>
      <c r="M29" t="str">
        <f t="shared" si="2"/>
        <v/>
      </c>
    </row>
    <row r="30" spans="1:19" x14ac:dyDescent="0.25">
      <c r="A30" s="75"/>
      <c r="B30" s="428"/>
      <c r="C30" s="429"/>
      <c r="D30" s="76"/>
      <c r="E30" s="77"/>
      <c r="F30" s="78"/>
      <c r="H30" s="171"/>
      <c r="I30" s="176"/>
      <c r="J30" s="172"/>
      <c r="K30" t="str">
        <f t="shared" si="0"/>
        <v/>
      </c>
      <c r="L30" t="str">
        <f t="shared" si="1"/>
        <v/>
      </c>
      <c r="M30" t="str">
        <f t="shared" si="2"/>
        <v/>
      </c>
    </row>
    <row r="31" spans="1:19" x14ac:dyDescent="0.25">
      <c r="A31" s="75"/>
      <c r="B31" s="428"/>
      <c r="C31" s="429"/>
      <c r="D31" s="76"/>
      <c r="E31" s="77"/>
      <c r="F31" s="78"/>
      <c r="H31" s="171"/>
      <c r="I31" s="176"/>
      <c r="J31" s="172"/>
      <c r="K31" t="str">
        <f t="shared" si="0"/>
        <v/>
      </c>
      <c r="L31" t="str">
        <f t="shared" si="1"/>
        <v/>
      </c>
      <c r="M31" t="str">
        <f t="shared" si="2"/>
        <v/>
      </c>
    </row>
    <row r="32" spans="1:19" x14ac:dyDescent="0.25">
      <c r="A32" s="75"/>
      <c r="B32" s="428"/>
      <c r="C32" s="429"/>
      <c r="D32" s="76"/>
      <c r="E32" s="77"/>
      <c r="F32" s="78"/>
      <c r="H32" s="171"/>
      <c r="I32" s="176"/>
      <c r="J32" s="172"/>
      <c r="K32" t="str">
        <f t="shared" si="0"/>
        <v/>
      </c>
      <c r="L32" t="str">
        <f t="shared" si="1"/>
        <v/>
      </c>
      <c r="M32" t="str">
        <f t="shared" si="2"/>
        <v/>
      </c>
    </row>
    <row r="33" spans="1:13" x14ac:dyDescent="0.25">
      <c r="A33" s="75"/>
      <c r="B33" s="428"/>
      <c r="C33" s="429"/>
      <c r="D33" s="76"/>
      <c r="E33" s="77"/>
      <c r="F33" s="78"/>
      <c r="H33" s="171"/>
      <c r="I33" s="176"/>
      <c r="J33" s="172"/>
      <c r="K33" t="str">
        <f t="shared" si="0"/>
        <v/>
      </c>
      <c r="L33" t="str">
        <f t="shared" si="1"/>
        <v/>
      </c>
      <c r="M33" t="str">
        <f t="shared" si="2"/>
        <v/>
      </c>
    </row>
    <row r="34" spans="1:13" x14ac:dyDescent="0.25">
      <c r="A34" s="75"/>
      <c r="B34" s="428"/>
      <c r="C34" s="429"/>
      <c r="D34" s="76"/>
      <c r="E34" s="77"/>
      <c r="F34" s="78"/>
      <c r="H34" s="171"/>
      <c r="I34" s="176"/>
      <c r="J34" s="172"/>
      <c r="K34" t="str">
        <f t="shared" si="0"/>
        <v/>
      </c>
      <c r="L34" t="str">
        <f t="shared" si="1"/>
        <v/>
      </c>
      <c r="M34" t="str">
        <f t="shared" si="2"/>
        <v/>
      </c>
    </row>
    <row r="35" spans="1:13" x14ac:dyDescent="0.25">
      <c r="A35" s="75"/>
      <c r="B35" s="428"/>
      <c r="C35" s="429"/>
      <c r="D35" s="76"/>
      <c r="E35" s="77"/>
      <c r="F35" s="78"/>
      <c r="H35" s="171"/>
      <c r="I35" s="176"/>
      <c r="J35" s="172"/>
      <c r="K35" t="str">
        <f t="shared" si="0"/>
        <v/>
      </c>
      <c r="L35" t="str">
        <f t="shared" si="1"/>
        <v/>
      </c>
      <c r="M35" t="str">
        <f t="shared" si="2"/>
        <v/>
      </c>
    </row>
    <row r="36" spans="1:13" x14ac:dyDescent="0.25">
      <c r="A36" s="75"/>
      <c r="B36" s="428"/>
      <c r="C36" s="429"/>
      <c r="D36" s="76"/>
      <c r="E36" s="77"/>
      <c r="F36" s="78"/>
      <c r="H36" s="171"/>
      <c r="I36" s="176"/>
      <c r="J36" s="172"/>
      <c r="K36" t="str">
        <f t="shared" si="0"/>
        <v/>
      </c>
      <c r="L36" t="str">
        <f t="shared" si="1"/>
        <v/>
      </c>
      <c r="M36" t="str">
        <f t="shared" si="2"/>
        <v/>
      </c>
    </row>
    <row r="37" spans="1:13" x14ac:dyDescent="0.25">
      <c r="A37" s="75"/>
      <c r="B37" s="428"/>
      <c r="C37" s="429"/>
      <c r="D37" s="76"/>
      <c r="E37" s="77"/>
      <c r="F37" s="78"/>
      <c r="H37" s="171"/>
      <c r="I37" s="176"/>
      <c r="J37" s="172"/>
      <c r="K37" t="str">
        <f t="shared" si="0"/>
        <v/>
      </c>
      <c r="L37" t="str">
        <f t="shared" si="1"/>
        <v/>
      </c>
      <c r="M37" t="str">
        <f t="shared" si="2"/>
        <v/>
      </c>
    </row>
    <row r="38" spans="1:13" x14ac:dyDescent="0.25">
      <c r="A38" s="75"/>
      <c r="B38" s="428"/>
      <c r="C38" s="429"/>
      <c r="D38" s="76"/>
      <c r="E38" s="77"/>
      <c r="F38" s="78"/>
      <c r="H38" s="171"/>
      <c r="I38" s="176"/>
      <c r="J38" s="172"/>
      <c r="K38" t="str">
        <f t="shared" si="0"/>
        <v/>
      </c>
      <c r="L38" t="str">
        <f t="shared" si="1"/>
        <v/>
      </c>
      <c r="M38" t="str">
        <f t="shared" si="2"/>
        <v/>
      </c>
    </row>
    <row r="39" spans="1:13" x14ac:dyDescent="0.25">
      <c r="A39" s="75"/>
      <c r="B39" s="428"/>
      <c r="C39" s="429"/>
      <c r="D39" s="76"/>
      <c r="E39" s="77"/>
      <c r="F39" s="78"/>
      <c r="H39" s="171"/>
      <c r="I39" s="176"/>
      <c r="J39" s="172"/>
      <c r="K39" t="str">
        <f t="shared" si="0"/>
        <v/>
      </c>
      <c r="L39" t="str">
        <f t="shared" si="1"/>
        <v/>
      </c>
      <c r="M39" t="str">
        <f t="shared" si="2"/>
        <v/>
      </c>
    </row>
    <row r="40" spans="1:13" x14ac:dyDescent="0.25">
      <c r="A40" s="75"/>
      <c r="B40" s="428"/>
      <c r="C40" s="429"/>
      <c r="D40" s="76"/>
      <c r="E40" s="77"/>
      <c r="F40" s="78"/>
      <c r="H40" s="171"/>
      <c r="I40" s="176"/>
      <c r="J40" s="172"/>
      <c r="K40" t="str">
        <f t="shared" si="0"/>
        <v/>
      </c>
      <c r="L40" t="str">
        <f t="shared" si="1"/>
        <v/>
      </c>
      <c r="M40" t="str">
        <f t="shared" si="2"/>
        <v/>
      </c>
    </row>
    <row r="41" spans="1:13" x14ac:dyDescent="0.25">
      <c r="A41" s="75"/>
      <c r="B41" s="428"/>
      <c r="C41" s="429"/>
      <c r="D41" s="76"/>
      <c r="E41" s="77"/>
      <c r="F41" s="78"/>
      <c r="H41" s="171"/>
      <c r="I41" s="176"/>
      <c r="J41" s="172"/>
      <c r="K41" t="str">
        <f t="shared" si="0"/>
        <v/>
      </c>
      <c r="L41" t="str">
        <f t="shared" si="1"/>
        <v/>
      </c>
      <c r="M41" t="str">
        <f t="shared" si="2"/>
        <v/>
      </c>
    </row>
    <row r="42" spans="1:13" x14ac:dyDescent="0.25">
      <c r="A42" s="75"/>
      <c r="B42" s="428"/>
      <c r="C42" s="429"/>
      <c r="D42" s="76"/>
      <c r="E42" s="77"/>
      <c r="F42" s="78"/>
      <c r="H42" s="171"/>
      <c r="I42" s="176"/>
      <c r="J42" s="172"/>
      <c r="K42" t="str">
        <f t="shared" si="0"/>
        <v/>
      </c>
      <c r="L42" t="str">
        <f t="shared" si="1"/>
        <v/>
      </c>
      <c r="M42" t="str">
        <f t="shared" si="2"/>
        <v/>
      </c>
    </row>
    <row r="43" spans="1:13" ht="15.75" thickBot="1" x14ac:dyDescent="0.3">
      <c r="A43" s="79"/>
      <c r="B43" s="430"/>
      <c r="C43" s="431"/>
      <c r="D43" s="80"/>
      <c r="E43" s="81"/>
      <c r="F43" s="82"/>
      <c r="H43" s="173"/>
      <c r="I43" s="177"/>
      <c r="J43" s="174"/>
      <c r="K43" t="str">
        <f t="shared" si="0"/>
        <v/>
      </c>
      <c r="L43" t="str">
        <f t="shared" si="1"/>
        <v/>
      </c>
      <c r="M43" t="str">
        <f t="shared" si="2"/>
        <v/>
      </c>
    </row>
  </sheetData>
  <sheetProtection selectLockedCells="1"/>
  <mergeCells count="55">
    <mergeCell ref="B40:C40"/>
    <mergeCell ref="B26:C26"/>
    <mergeCell ref="A15:C15"/>
    <mergeCell ref="D15:F15"/>
    <mergeCell ref="H15:J15"/>
    <mergeCell ref="B18:C18"/>
    <mergeCell ref="B19:C19"/>
    <mergeCell ref="B20:C20"/>
    <mergeCell ref="B21:C21"/>
    <mergeCell ref="B22:C22"/>
    <mergeCell ref="B23:C23"/>
    <mergeCell ref="B24:C24"/>
    <mergeCell ref="B25:C25"/>
    <mergeCell ref="B17:C17"/>
    <mergeCell ref="D16:D18"/>
    <mergeCell ref="E16:E18"/>
    <mergeCell ref="B41:C41"/>
    <mergeCell ref="B42:C42"/>
    <mergeCell ref="B43:C43"/>
    <mergeCell ref="B38:C38"/>
    <mergeCell ref="B27:C27"/>
    <mergeCell ref="B28:C28"/>
    <mergeCell ref="B29:C29"/>
    <mergeCell ref="B30:C30"/>
    <mergeCell ref="B31:C31"/>
    <mergeCell ref="B32:C32"/>
    <mergeCell ref="B33:C33"/>
    <mergeCell ref="B34:C34"/>
    <mergeCell ref="B35:C35"/>
    <mergeCell ref="B36:C36"/>
    <mergeCell ref="B37:C37"/>
    <mergeCell ref="B39:C39"/>
    <mergeCell ref="H8:J8"/>
    <mergeCell ref="A1:J1"/>
    <mergeCell ref="A2:J2"/>
    <mergeCell ref="A4:B5"/>
    <mergeCell ref="D4:F4"/>
    <mergeCell ref="H4:J4"/>
    <mergeCell ref="O1:S1"/>
    <mergeCell ref="O2:S2"/>
    <mergeCell ref="O4:O6"/>
    <mergeCell ref="P4:P6"/>
    <mergeCell ref="Q4:Q6"/>
    <mergeCell ref="R4:R6"/>
    <mergeCell ref="S4:S6"/>
    <mergeCell ref="P11:P13"/>
    <mergeCell ref="Q11:Q13"/>
    <mergeCell ref="R11:R13"/>
    <mergeCell ref="S11:S13"/>
    <mergeCell ref="O18:O20"/>
    <mergeCell ref="P18:P20"/>
    <mergeCell ref="Q18:Q20"/>
    <mergeCell ref="R18:R20"/>
    <mergeCell ref="S18:S20"/>
    <mergeCell ref="O11:O13"/>
  </mergeCells>
  <dataValidations count="2">
    <dataValidation type="whole" operator="greaterThanOrEqual" allowBlank="1" showInputMessage="1" showErrorMessage="1" error="Must be whole number" sqref="D19:F43 J19:J43" xr:uid="{00000000-0002-0000-0D00-000000000000}">
      <formula1>0</formula1>
    </dataValidation>
    <dataValidation type="list" allowBlank="1" showErrorMessage="1" errorTitle="Unit Type Required" error="Must be pack, troop, team, crew, or ship" promptTitle="Unit Type" prompt="Pack_x000a_Troop_x000a_Team_x000a_Crew_x000a_Ship_x000a_Post" sqref="H19:H43" xr:uid="{00000000-0002-0000-0D00-000001000000}">
      <formula1>$A$13:$F$13</formula1>
    </dataValidation>
  </dataValidations>
  <printOptions verticalCentered="1"/>
  <pageMargins left="0.65" right="0.65" top="0.75" bottom="0.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S43"/>
  <sheetViews>
    <sheetView zoomScaleNormal="100" workbookViewId="0">
      <selection activeCell="A6" sqref="A6"/>
    </sheetView>
  </sheetViews>
  <sheetFormatPr defaultRowHeight="15" x14ac:dyDescent="0.25"/>
  <cols>
    <col min="1" max="1" width="8.140625" customWidth="1"/>
    <col min="2" max="2" width="27" customWidth="1"/>
    <col min="3" max="3" width="1.5703125" customWidth="1"/>
    <col min="4" max="4" width="7.5703125" customWidth="1"/>
    <col min="5" max="5" width="7.28515625" customWidth="1"/>
    <col min="6" max="6" width="11" customWidth="1"/>
    <col min="7" max="7" width="1.5703125" customWidth="1"/>
    <col min="8" max="8" width="8.5703125" customWidth="1"/>
    <col min="9" max="9" width="8.140625" customWidth="1"/>
    <col min="10" max="10" width="11" customWidth="1"/>
    <col min="11" max="11" width="4.42578125" hidden="1" customWidth="1"/>
    <col min="12" max="12" width="3.7109375" hidden="1" customWidth="1"/>
    <col min="13" max="13" width="4.42578125" hidden="1" customWidth="1"/>
    <col min="14" max="14" width="5.7109375" customWidth="1"/>
    <col min="15" max="15" width="18.42578125" bestFit="1" customWidth="1"/>
    <col min="16" max="16" width="8.5703125" bestFit="1" customWidth="1"/>
    <col min="17" max="17" width="9.85546875" bestFit="1" customWidth="1"/>
    <col min="18" max="18" width="10.85546875" customWidth="1"/>
    <col min="19" max="19" width="15" customWidth="1"/>
  </cols>
  <sheetData>
    <row r="1" spans="1:19" ht="21.75" customHeight="1" x14ac:dyDescent="0.25">
      <c r="A1" s="411" t="str">
        <f>'Setup &amp; Instructions'!G5&amp;" Membership Growth Opportunity"</f>
        <v xml:space="preserve"> Membership Growth Opportunity</v>
      </c>
      <c r="B1" s="411"/>
      <c r="C1" s="411"/>
      <c r="D1" s="411"/>
      <c r="E1" s="411"/>
      <c r="F1" s="411"/>
      <c r="G1" s="411"/>
      <c r="H1" s="411"/>
      <c r="I1" s="411"/>
      <c r="J1" s="411"/>
      <c r="O1" s="411" t="str">
        <f>"Membership Growth Opportunity"</f>
        <v>Membership Growth Opportunity</v>
      </c>
      <c r="P1" s="411"/>
      <c r="Q1" s="411"/>
      <c r="R1" s="411"/>
      <c r="S1" s="411"/>
    </row>
    <row r="2" spans="1:19" ht="17.649999999999999" customHeight="1" x14ac:dyDescent="0.25">
      <c r="A2" s="411" t="str">
        <f>'Setup &amp; Instructions'!C7&amp;" Council  -  "&amp;DistrictName&amp;" District  -  "&amp;'Setup &amp; Instructions'!C46</f>
        <v xml:space="preserve"> Council  -   District  -  </v>
      </c>
      <c r="B2" s="411"/>
      <c r="C2" s="411"/>
      <c r="D2" s="411"/>
      <c r="E2" s="411"/>
      <c r="F2" s="411"/>
      <c r="G2" s="411"/>
      <c r="H2" s="411"/>
      <c r="I2" s="411"/>
      <c r="J2" s="411"/>
      <c r="O2" s="411" t="s">
        <v>197</v>
      </c>
      <c r="P2" s="411"/>
      <c r="Q2" s="411"/>
      <c r="R2" s="411"/>
      <c r="S2" s="411"/>
    </row>
    <row r="3" spans="1:19" ht="23.1" customHeight="1" thickBot="1" x14ac:dyDescent="0.3"/>
    <row r="4" spans="1:19" ht="15.75" customHeight="1" thickBot="1" x14ac:dyDescent="0.3">
      <c r="A4" s="421" t="str">
        <f>"Totals for "&amp;'Setup &amp; Instructions'!C46</f>
        <v xml:space="preserve">Totals for </v>
      </c>
      <c r="B4" s="422"/>
      <c r="D4" s="432" t="s">
        <v>14</v>
      </c>
      <c r="E4" s="433"/>
      <c r="F4" s="434"/>
      <c r="H4" s="432" t="s">
        <v>15</v>
      </c>
      <c r="I4" s="433"/>
      <c r="J4" s="434"/>
      <c r="O4" s="401" t="s">
        <v>309</v>
      </c>
      <c r="P4" s="403" t="s">
        <v>198</v>
      </c>
      <c r="Q4" s="403" t="str">
        <f>'Setup &amp; Instructions'!C5</f>
        <v>NST 1</v>
      </c>
      <c r="R4" s="403" t="str">
        <f>'Setup &amp; Instructions'!C7&amp;" Council"</f>
        <v xml:space="preserve"> Council</v>
      </c>
      <c r="S4" s="399" t="str">
        <f>DistrictName&amp;" District"</f>
        <v xml:space="preserve"> District</v>
      </c>
    </row>
    <row r="5" spans="1:19" ht="39" thickBot="1" x14ac:dyDescent="0.3">
      <c r="A5" s="423"/>
      <c r="B5" s="424"/>
      <c r="D5" s="52" t="s">
        <v>12</v>
      </c>
      <c r="E5" s="93" t="s">
        <v>302</v>
      </c>
      <c r="F5" s="94" t="s">
        <v>262</v>
      </c>
      <c r="H5" s="52" t="s">
        <v>12</v>
      </c>
      <c r="I5" s="93" t="s">
        <v>302</v>
      </c>
      <c r="J5" s="94" t="s">
        <v>262</v>
      </c>
      <c r="O5" s="383"/>
      <c r="P5" s="386"/>
      <c r="Q5" s="386"/>
      <c r="R5" s="386"/>
      <c r="S5" s="397"/>
    </row>
    <row r="6" spans="1:19" ht="15.75" thickBot="1" x14ac:dyDescent="0.3">
      <c r="A6" s="14" t="s">
        <v>16</v>
      </c>
      <c r="B6" s="15"/>
      <c r="D6" s="23">
        <f>COUNT(K19:K43)</f>
        <v>0</v>
      </c>
      <c r="E6" s="24">
        <f>COUNT(L19:L43)</f>
        <v>0</v>
      </c>
      <c r="F6" s="25">
        <f>COUNT(M19:M43)</f>
        <v>0</v>
      </c>
      <c r="H6" s="192">
        <f>IF(ROUNDUP((((D8*H9)/100)-D6),0)&lt;0,0,ROUNDUP((((D8*H9)/100)-D6),0))</f>
        <v>0</v>
      </c>
      <c r="I6" s="191">
        <f>IF(ROUNDUP((((E8*I9)/100)-E6),0)&lt;0,0,ROUNDUP((((E8*I9)/100)-E6),0))</f>
        <v>0</v>
      </c>
      <c r="J6" s="193">
        <f>IF(ROUNDUP((((F8*J9)/100)-F6),0)&lt;0,0,ROUNDUP((((F8*J9)/100)-F6),0))</f>
        <v>0</v>
      </c>
      <c r="O6" s="402"/>
      <c r="P6" s="404"/>
      <c r="Q6" s="404"/>
      <c r="R6" s="404"/>
      <c r="S6" s="400"/>
    </row>
    <row r="7" spans="1:19" ht="15.75" thickBot="1" x14ac:dyDescent="0.3">
      <c r="A7" s="16" t="s">
        <v>17</v>
      </c>
      <c r="B7" s="17"/>
      <c r="D7" s="2">
        <f>SUM(K19:K43)</f>
        <v>0</v>
      </c>
      <c r="E7" s="3">
        <f>SUM(L19:L43)</f>
        <v>0</v>
      </c>
      <c r="F7" s="4">
        <f>SUM(M19:M43)</f>
        <v>0</v>
      </c>
      <c r="H7" s="64">
        <f>IF(H10*D8-D7&lt;0,0,H10*D8-D7)</f>
        <v>0</v>
      </c>
      <c r="I7" s="65">
        <f>IF(I10*E8-E7&lt;0,0,I10*E8-E7)</f>
        <v>0</v>
      </c>
      <c r="J7" s="66">
        <f>IF(J10*F8-F7&lt;0,0,J10*F8-F7)</f>
        <v>0</v>
      </c>
      <c r="O7" s="203" t="s">
        <v>199</v>
      </c>
      <c r="P7" s="204"/>
      <c r="Q7" s="204" t="str">
        <f>IF(Q4="Northeast Region",0.28,IF(Q4="Southern Region",0.26,IF(Q4="Central Region",0.4,IF(Q4="Western Region",0.46,""))))</f>
        <v/>
      </c>
      <c r="R7" s="204" t="e">
        <f>'Setup &amp; Instructions'!D15</f>
        <v>#DIV/0!</v>
      </c>
      <c r="S7" s="205" t="e">
        <f>'Setup &amp; Instructions'!D29</f>
        <v>#DIV/0!</v>
      </c>
    </row>
    <row r="8" spans="1:19" ht="15.75" thickBot="1" x14ac:dyDescent="0.3">
      <c r="A8" s="16" t="s">
        <v>18</v>
      </c>
      <c r="B8" s="17"/>
      <c r="D8" s="2">
        <f>SUM(D19:D43)</f>
        <v>0</v>
      </c>
      <c r="E8" s="3">
        <f>SUM(E19:E43)</f>
        <v>0</v>
      </c>
      <c r="F8" s="4">
        <f>SUM(F19:F43)</f>
        <v>0</v>
      </c>
      <c r="H8" s="425" t="s">
        <v>46</v>
      </c>
      <c r="I8" s="426"/>
      <c r="J8" s="427"/>
      <c r="O8" s="206" t="s">
        <v>200</v>
      </c>
      <c r="P8" s="207"/>
      <c r="Q8" s="207" t="str">
        <f>IF(Q4="Northeast Region",0.11,IF(Q4="Southern region",0.107,IF(Q4="Central Region",0.151,IF(Q4="Western Region",0.1,""))))</f>
        <v/>
      </c>
      <c r="R8" s="208" t="e">
        <f>'Setup &amp; Instructions'!D16</f>
        <v>#DIV/0!</v>
      </c>
      <c r="S8" s="209" t="e">
        <f>'Setup &amp; Instructions'!D30</f>
        <v>#DIV/0!</v>
      </c>
    </row>
    <row r="9" spans="1:19" ht="15.75" thickBot="1" x14ac:dyDescent="0.3">
      <c r="A9" s="16" t="s">
        <v>19</v>
      </c>
      <c r="B9" s="17"/>
      <c r="D9" s="5">
        <f>IF(D8=0,0,(D6*100)/D8)</f>
        <v>0</v>
      </c>
      <c r="E9" s="6">
        <f>IF(E8=0,0,(E6*100)/E8)</f>
        <v>0</v>
      </c>
      <c r="F9" s="7">
        <f>IF(F8=0,0,(F6*100)/F8)</f>
        <v>0</v>
      </c>
      <c r="H9" s="95"/>
      <c r="I9" s="96"/>
      <c r="J9" s="97"/>
      <c r="O9" s="210" t="s">
        <v>201</v>
      </c>
      <c r="P9" s="342"/>
      <c r="Q9" s="342" t="str">
        <f>IF(Q4="Northeast Region",39,IF(Q4="Southern Region",41,IF(Q4="Central Region",38,IF(Q4="Western Region",22,""))))</f>
        <v/>
      </c>
      <c r="R9" s="342" t="e">
        <f>'Setup &amp; Instructions'!D17</f>
        <v>#DIV/0!</v>
      </c>
      <c r="S9" s="343" t="e">
        <f>'Setup &amp; Instructions'!D31</f>
        <v>#DIV/0!</v>
      </c>
    </row>
    <row r="10" spans="1:19" ht="15.75" thickBot="1" x14ac:dyDescent="0.3">
      <c r="A10" s="16" t="s">
        <v>20</v>
      </c>
      <c r="B10" s="17"/>
      <c r="D10" s="8">
        <f>IF(D8=0,0,D7/D8)</f>
        <v>0</v>
      </c>
      <c r="E10" s="9">
        <f>IF(E8=0,0,E7/E8)</f>
        <v>0</v>
      </c>
      <c r="F10" s="10">
        <f>IF(F8=0,0,F7/F8)</f>
        <v>0</v>
      </c>
      <c r="H10" s="98"/>
      <c r="I10" s="99"/>
      <c r="J10" s="100"/>
      <c r="Q10" s="226"/>
    </row>
    <row r="11" spans="1:19" ht="15.75" customHeight="1" thickBot="1" x14ac:dyDescent="0.3">
      <c r="A11" s="18" t="s">
        <v>21</v>
      </c>
      <c r="B11" s="19"/>
      <c r="D11" s="11">
        <f>IF(D6=0,0,D7/D6)</f>
        <v>0</v>
      </c>
      <c r="E11" s="12">
        <f>IF(E6=0,0,E7/E6)</f>
        <v>0</v>
      </c>
      <c r="F11" s="13">
        <f>IF(F6=0,0,F7/F6)</f>
        <v>0</v>
      </c>
      <c r="H11" s="20"/>
      <c r="I11" s="21"/>
      <c r="J11" s="22"/>
      <c r="O11" s="401" t="s">
        <v>310</v>
      </c>
      <c r="P11" s="403" t="s">
        <v>198</v>
      </c>
      <c r="Q11" s="385" t="str">
        <f>'Setup &amp; Instructions'!C5&amp;" Region"</f>
        <v>NST 1 Region</v>
      </c>
      <c r="R11" s="403" t="str">
        <f>'Setup &amp; Instructions'!C7&amp;" Council"</f>
        <v xml:space="preserve"> Council</v>
      </c>
      <c r="S11" s="399" t="str">
        <f>DistrictName&amp;" District"</f>
        <v xml:space="preserve"> District</v>
      </c>
    </row>
    <row r="12" spans="1:19" ht="21.75" customHeight="1" x14ac:dyDescent="0.25">
      <c r="O12" s="383"/>
      <c r="P12" s="386"/>
      <c r="Q12" s="386"/>
      <c r="R12" s="386"/>
      <c r="S12" s="397"/>
    </row>
    <row r="13" spans="1:19" ht="12.75" customHeight="1" thickBot="1" x14ac:dyDescent="0.3">
      <c r="A13" s="168" t="s">
        <v>3</v>
      </c>
      <c r="B13" s="168" t="s">
        <v>4</v>
      </c>
      <c r="C13" s="168" t="s">
        <v>5</v>
      </c>
      <c r="D13" s="168" t="s">
        <v>6</v>
      </c>
      <c r="E13" s="168" t="s">
        <v>74</v>
      </c>
      <c r="F13" s="168" t="s">
        <v>270</v>
      </c>
      <c r="H13" s="168"/>
      <c r="O13" s="402"/>
      <c r="P13" s="404"/>
      <c r="Q13" s="387"/>
      <c r="R13" s="404"/>
      <c r="S13" s="400"/>
    </row>
    <row r="14" spans="1:19" ht="21.75" customHeight="1" thickBot="1" x14ac:dyDescent="0.3">
      <c r="A14" s="26" t="s">
        <v>274</v>
      </c>
      <c r="B14" s="1"/>
      <c r="D14" s="1"/>
      <c r="E14" s="1"/>
      <c r="F14" s="1"/>
      <c r="O14" s="203" t="s">
        <v>199</v>
      </c>
      <c r="P14" s="204"/>
      <c r="Q14" s="204" t="str">
        <f>IF(Q11="Northeast Region",0.45,IF(Q11="Southern Region",0.37,IF(Q11="Central Region",0.51,IF(Q11="Western Region",0.75,""))))</f>
        <v/>
      </c>
      <c r="R14" s="204" t="e">
        <f>'Setup &amp; Instructions'!H15</f>
        <v>#DIV/0!</v>
      </c>
      <c r="S14" s="205" t="e">
        <f>'Setup &amp; Instructions'!H29</f>
        <v>#DIV/0!</v>
      </c>
    </row>
    <row r="15" spans="1:19" ht="15.75" thickBot="1" x14ac:dyDescent="0.3">
      <c r="A15" s="412" t="s">
        <v>0</v>
      </c>
      <c r="B15" s="413"/>
      <c r="C15" s="414"/>
      <c r="D15" s="412" t="s">
        <v>301</v>
      </c>
      <c r="E15" s="413"/>
      <c r="F15" s="414"/>
      <c r="H15" s="435" t="s">
        <v>11</v>
      </c>
      <c r="I15" s="436"/>
      <c r="J15" s="437"/>
      <c r="O15" s="206" t="s">
        <v>200</v>
      </c>
      <c r="P15" s="207"/>
      <c r="Q15" s="236" t="str">
        <f>IF(Q11="Northeast Region",0.109,IF(Q11="Southern region",0.085,IF(Q11="Central Region",0.106,IF(Q11="Western Region",0.196,""))))</f>
        <v/>
      </c>
      <c r="R15" s="208" t="e">
        <f>'Setup &amp; Instructions'!H16</f>
        <v>#DIV/0!</v>
      </c>
      <c r="S15" s="209" t="e">
        <f>'Setup &amp; Instructions'!H30</f>
        <v>#DIV/0!</v>
      </c>
    </row>
    <row r="16" spans="1:19" ht="15.75" customHeight="1" thickBot="1" x14ac:dyDescent="0.3">
      <c r="A16" s="227"/>
      <c r="B16" s="224"/>
      <c r="C16" s="225"/>
      <c r="D16" s="390" t="s">
        <v>308</v>
      </c>
      <c r="E16" s="393" t="s">
        <v>117</v>
      </c>
      <c r="F16" s="215" t="s">
        <v>203</v>
      </c>
      <c r="H16" s="178"/>
      <c r="I16" s="220"/>
      <c r="J16" s="218"/>
      <c r="O16" s="210" t="s">
        <v>201</v>
      </c>
      <c r="P16" s="342"/>
      <c r="Q16" s="342" t="str">
        <f>IF(Q11="Northeast Region",24,IF(Q11="Southern Region",23,IF(Q11="Central Region",21,IF(Q11="Western Region",26,""))))</f>
        <v/>
      </c>
      <c r="R16" s="342" t="e">
        <f>'Setup &amp; Instructions'!H17</f>
        <v>#DIV/0!</v>
      </c>
      <c r="S16" s="343" t="e">
        <f>'Setup &amp; Instructions'!H31</f>
        <v>#DIV/0!</v>
      </c>
    </row>
    <row r="17" spans="1:19" ht="15.75" customHeight="1" thickBot="1" x14ac:dyDescent="0.3">
      <c r="A17" s="228" t="s">
        <v>13</v>
      </c>
      <c r="B17" s="380" t="s">
        <v>23</v>
      </c>
      <c r="C17" s="381"/>
      <c r="D17" s="391"/>
      <c r="E17" s="394"/>
      <c r="F17" s="229" t="s">
        <v>205</v>
      </c>
      <c r="H17" s="216" t="s">
        <v>10</v>
      </c>
      <c r="I17" s="213" t="s">
        <v>1</v>
      </c>
      <c r="J17" s="214" t="s">
        <v>2</v>
      </c>
      <c r="P17" s="222"/>
      <c r="Q17" s="222"/>
      <c r="R17" s="223"/>
      <c r="S17" s="222"/>
    </row>
    <row r="18" spans="1:19" ht="15.75" customHeight="1" thickBot="1" x14ac:dyDescent="0.3">
      <c r="A18" s="211"/>
      <c r="B18" s="407"/>
      <c r="C18" s="408"/>
      <c r="D18" s="392"/>
      <c r="E18" s="395"/>
      <c r="F18" s="212" t="s">
        <v>204</v>
      </c>
      <c r="H18" s="217"/>
      <c r="I18" s="221"/>
      <c r="J18" s="219"/>
      <c r="K18" t="s">
        <v>7</v>
      </c>
      <c r="L18" t="s">
        <v>8</v>
      </c>
      <c r="M18" t="s">
        <v>192</v>
      </c>
      <c r="O18" s="382" t="s">
        <v>202</v>
      </c>
      <c r="P18" s="385" t="s">
        <v>198</v>
      </c>
      <c r="Q18" s="385" t="str">
        <f>'Setup &amp; Instructions'!C5&amp;" Region"</f>
        <v>NST 1 Region</v>
      </c>
      <c r="R18" s="403" t="str">
        <f>'Setup &amp; Instructions'!C7&amp;" Council"</f>
        <v xml:space="preserve"> Council</v>
      </c>
      <c r="S18" s="396" t="str">
        <f>DistrictName&amp;" District"</f>
        <v xml:space="preserve"> District</v>
      </c>
    </row>
    <row r="19" spans="1:19" x14ac:dyDescent="0.25">
      <c r="A19" s="74"/>
      <c r="B19" s="409"/>
      <c r="C19" s="410"/>
      <c r="D19" s="89"/>
      <c r="E19" s="90"/>
      <c r="F19" s="91"/>
      <c r="H19" s="169"/>
      <c r="I19" s="175"/>
      <c r="J19" s="170"/>
      <c r="K19" t="str">
        <f>IF(H19="pack",J19,"")</f>
        <v/>
      </c>
      <c r="L19" t="str">
        <f>IF(OR(H19="Troop",H19="Team"),J19,"")</f>
        <v/>
      </c>
      <c r="M19" t="str">
        <f>IF(OR(H19="Crew",H19="Ship", H19="Post", H19="Club"),J19,"")</f>
        <v/>
      </c>
      <c r="O19" s="383"/>
      <c r="P19" s="386"/>
      <c r="Q19" s="386"/>
      <c r="R19" s="386"/>
      <c r="S19" s="397"/>
    </row>
    <row r="20" spans="1:19" ht="15" customHeight="1" thickBot="1" x14ac:dyDescent="0.3">
      <c r="A20" s="75"/>
      <c r="B20" s="388"/>
      <c r="C20" s="389"/>
      <c r="D20" s="76"/>
      <c r="E20" s="77"/>
      <c r="F20" s="78"/>
      <c r="H20" s="245"/>
      <c r="I20" s="176"/>
      <c r="J20" s="172"/>
      <c r="K20" t="str">
        <f t="shared" ref="K20:K43" si="0">IF(H20="pack",J20,"")</f>
        <v/>
      </c>
      <c r="L20" t="str">
        <f t="shared" ref="L20:L43" si="1">IF(OR(H20="Troop",H20="Team"),J20,"")</f>
        <v/>
      </c>
      <c r="M20" t="str">
        <f t="shared" ref="M20:M43" si="2">IF(OR(H20="Crew",H20="Ship", H20="Post", H20="Club"),J20,"")</f>
        <v/>
      </c>
      <c r="O20" s="384"/>
      <c r="P20" s="387"/>
      <c r="Q20" s="387"/>
      <c r="R20" s="404"/>
      <c r="S20" s="398"/>
    </row>
    <row r="21" spans="1:19" x14ac:dyDescent="0.25">
      <c r="A21" s="75"/>
      <c r="B21" s="388"/>
      <c r="C21" s="389"/>
      <c r="D21" s="76"/>
      <c r="E21" s="77"/>
      <c r="F21" s="78"/>
      <c r="H21" s="245"/>
      <c r="I21" s="176"/>
      <c r="J21" s="172"/>
      <c r="K21" t="str">
        <f t="shared" si="0"/>
        <v/>
      </c>
      <c r="L21" t="str">
        <f t="shared" si="1"/>
        <v/>
      </c>
      <c r="M21" t="str">
        <f t="shared" si="2"/>
        <v/>
      </c>
      <c r="O21" s="203" t="s">
        <v>199</v>
      </c>
      <c r="P21" s="204"/>
      <c r="Q21" s="204" t="str">
        <f>IF(Q18="Northeast Region",0.04,IF(Q18="Southern Region",0.04,IF(Q18="Central Region",0.05,IF(Q18="Western Region",0.03,""))))</f>
        <v/>
      </c>
      <c r="R21" s="204" t="e">
        <f>'Setup &amp; Instructions'!L15</f>
        <v>#DIV/0!</v>
      </c>
      <c r="S21" s="205" t="e">
        <f>'Setup &amp; Instructions'!L29</f>
        <v>#DIV/0!</v>
      </c>
    </row>
    <row r="22" spans="1:19" x14ac:dyDescent="0.25">
      <c r="A22" s="75"/>
      <c r="B22" s="388"/>
      <c r="C22" s="389"/>
      <c r="D22" s="76"/>
      <c r="E22" s="77"/>
      <c r="F22" s="78"/>
      <c r="H22" s="245"/>
      <c r="I22" s="176"/>
      <c r="J22" s="172"/>
      <c r="K22" t="str">
        <f t="shared" si="0"/>
        <v/>
      </c>
      <c r="L22" t="str">
        <f t="shared" si="1"/>
        <v/>
      </c>
      <c r="M22" t="str">
        <f t="shared" si="2"/>
        <v/>
      </c>
      <c r="O22" s="206" t="s">
        <v>200</v>
      </c>
      <c r="P22" s="207"/>
      <c r="Q22" s="236" t="str">
        <f>IF(Q18="Northeast Region",0.004,IF(Q18="Southern region",0.005,IF(Q18="Central Region",0.005,IF(Q18="Western Region",0,""))))</f>
        <v/>
      </c>
      <c r="R22" s="208" t="e">
        <f>'Setup &amp; Instructions'!L16</f>
        <v>#DIV/0!</v>
      </c>
      <c r="S22" s="209" t="e">
        <f>'Setup &amp; Instructions'!L30</f>
        <v>#DIV/0!</v>
      </c>
    </row>
    <row r="23" spans="1:19" ht="15.75" thickBot="1" x14ac:dyDescent="0.3">
      <c r="A23" s="75"/>
      <c r="B23" s="428"/>
      <c r="C23" s="429"/>
      <c r="D23" s="76"/>
      <c r="E23" s="77"/>
      <c r="F23" s="78"/>
      <c r="H23" s="245"/>
      <c r="I23" s="176"/>
      <c r="J23" s="172"/>
      <c r="K23" t="str">
        <f t="shared" si="0"/>
        <v/>
      </c>
      <c r="L23" t="str">
        <f t="shared" si="1"/>
        <v/>
      </c>
      <c r="M23" t="str">
        <f t="shared" si="2"/>
        <v/>
      </c>
      <c r="O23" s="210" t="s">
        <v>201</v>
      </c>
      <c r="P23" s="342"/>
      <c r="Q23" s="342" t="str">
        <f>IF(Q18="Northeast Region",10,IF(Q18="Southern Region",12,IF(Q18="Central Region",11,IF(Q18="Western Region",10,""))))</f>
        <v/>
      </c>
      <c r="R23" s="342" t="e">
        <f>'Setup &amp; Instructions'!L17</f>
        <v>#DIV/0!</v>
      </c>
      <c r="S23" s="343" t="e">
        <f>'Setup &amp; Instructions'!L31</f>
        <v>#DIV/0!</v>
      </c>
    </row>
    <row r="24" spans="1:19" x14ac:dyDescent="0.25">
      <c r="A24" s="75"/>
      <c r="B24" s="428"/>
      <c r="C24" s="429"/>
      <c r="D24" s="76"/>
      <c r="E24" s="77"/>
      <c r="F24" s="78"/>
      <c r="H24" s="245"/>
      <c r="I24" s="176"/>
      <c r="J24" s="172"/>
      <c r="K24" t="str">
        <f t="shared" si="0"/>
        <v/>
      </c>
      <c r="L24" t="str">
        <f t="shared" si="1"/>
        <v/>
      </c>
      <c r="M24" t="str">
        <f t="shared" si="2"/>
        <v/>
      </c>
    </row>
    <row r="25" spans="1:19" x14ac:dyDescent="0.25">
      <c r="A25" s="75"/>
      <c r="B25" s="428"/>
      <c r="C25" s="429"/>
      <c r="D25" s="76"/>
      <c r="E25" s="77"/>
      <c r="F25" s="78"/>
      <c r="H25" s="245"/>
      <c r="I25" s="176"/>
      <c r="J25" s="172"/>
      <c r="K25" t="str">
        <f t="shared" si="0"/>
        <v/>
      </c>
      <c r="L25" t="str">
        <f t="shared" si="1"/>
        <v/>
      </c>
      <c r="M25" t="str">
        <f t="shared" si="2"/>
        <v/>
      </c>
    </row>
    <row r="26" spans="1:19" x14ac:dyDescent="0.25">
      <c r="A26" s="75"/>
      <c r="B26" s="428"/>
      <c r="C26" s="429"/>
      <c r="D26" s="76"/>
      <c r="E26" s="77"/>
      <c r="F26" s="78"/>
      <c r="H26" s="245"/>
      <c r="I26" s="176"/>
      <c r="J26" s="172"/>
      <c r="K26" t="str">
        <f t="shared" si="0"/>
        <v/>
      </c>
      <c r="L26" t="str">
        <f t="shared" si="1"/>
        <v/>
      </c>
      <c r="M26" t="str">
        <f t="shared" si="2"/>
        <v/>
      </c>
    </row>
    <row r="27" spans="1:19" x14ac:dyDescent="0.25">
      <c r="A27" s="75"/>
      <c r="B27" s="428"/>
      <c r="C27" s="429"/>
      <c r="D27" s="76"/>
      <c r="E27" s="77"/>
      <c r="F27" s="78"/>
      <c r="H27" s="245"/>
      <c r="I27" s="176"/>
      <c r="J27" s="172"/>
      <c r="K27" t="str">
        <f t="shared" si="0"/>
        <v/>
      </c>
      <c r="L27" t="str">
        <f t="shared" si="1"/>
        <v/>
      </c>
      <c r="M27" t="str">
        <f t="shared" si="2"/>
        <v/>
      </c>
    </row>
    <row r="28" spans="1:19" x14ac:dyDescent="0.25">
      <c r="A28" s="75"/>
      <c r="B28" s="428"/>
      <c r="C28" s="429"/>
      <c r="D28" s="76"/>
      <c r="E28" s="77"/>
      <c r="F28" s="78"/>
      <c r="H28" s="245"/>
      <c r="I28" s="176"/>
      <c r="J28" s="172"/>
      <c r="K28" t="str">
        <f t="shared" si="0"/>
        <v/>
      </c>
      <c r="L28" t="str">
        <f t="shared" si="1"/>
        <v/>
      </c>
      <c r="M28" t="str">
        <f t="shared" si="2"/>
        <v/>
      </c>
    </row>
    <row r="29" spans="1:19" x14ac:dyDescent="0.25">
      <c r="A29" s="75"/>
      <c r="B29" s="428"/>
      <c r="C29" s="429"/>
      <c r="D29" s="76"/>
      <c r="E29" s="77"/>
      <c r="F29" s="78"/>
      <c r="H29" s="245"/>
      <c r="I29" s="176"/>
      <c r="J29" s="172"/>
      <c r="K29" t="str">
        <f t="shared" si="0"/>
        <v/>
      </c>
      <c r="L29" t="str">
        <f t="shared" si="1"/>
        <v/>
      </c>
      <c r="M29" t="str">
        <f t="shared" si="2"/>
        <v/>
      </c>
    </row>
    <row r="30" spans="1:19" x14ac:dyDescent="0.25">
      <c r="A30" s="75"/>
      <c r="B30" s="428"/>
      <c r="C30" s="429"/>
      <c r="D30" s="76"/>
      <c r="E30" s="77"/>
      <c r="F30" s="78"/>
      <c r="H30" s="245"/>
      <c r="I30" s="176"/>
      <c r="J30" s="172"/>
      <c r="K30" t="str">
        <f t="shared" si="0"/>
        <v/>
      </c>
      <c r="L30" t="str">
        <f t="shared" si="1"/>
        <v/>
      </c>
      <c r="M30" t="str">
        <f t="shared" si="2"/>
        <v/>
      </c>
    </row>
    <row r="31" spans="1:19" x14ac:dyDescent="0.25">
      <c r="A31" s="75"/>
      <c r="B31" s="428"/>
      <c r="C31" s="429"/>
      <c r="D31" s="76"/>
      <c r="E31" s="77"/>
      <c r="F31" s="78"/>
      <c r="H31" s="245"/>
      <c r="I31" s="176"/>
      <c r="J31" s="172"/>
      <c r="K31" t="str">
        <f t="shared" si="0"/>
        <v/>
      </c>
      <c r="L31" t="str">
        <f t="shared" si="1"/>
        <v/>
      </c>
      <c r="M31" t="str">
        <f t="shared" si="2"/>
        <v/>
      </c>
    </row>
    <row r="32" spans="1:19" x14ac:dyDescent="0.25">
      <c r="A32" s="75"/>
      <c r="B32" s="428"/>
      <c r="C32" s="429"/>
      <c r="D32" s="76"/>
      <c r="E32" s="77"/>
      <c r="F32" s="78"/>
      <c r="H32" s="245"/>
      <c r="I32" s="176"/>
      <c r="J32" s="172"/>
      <c r="K32" t="str">
        <f t="shared" si="0"/>
        <v/>
      </c>
      <c r="L32" t="str">
        <f t="shared" si="1"/>
        <v/>
      </c>
      <c r="M32" t="str">
        <f t="shared" si="2"/>
        <v/>
      </c>
    </row>
    <row r="33" spans="1:13" x14ac:dyDescent="0.25">
      <c r="A33" s="75"/>
      <c r="B33" s="428"/>
      <c r="C33" s="429"/>
      <c r="D33" s="76"/>
      <c r="E33" s="77"/>
      <c r="F33" s="78"/>
      <c r="H33" s="245"/>
      <c r="I33" s="176"/>
      <c r="J33" s="172"/>
      <c r="K33" t="str">
        <f t="shared" si="0"/>
        <v/>
      </c>
      <c r="L33" t="str">
        <f t="shared" si="1"/>
        <v/>
      </c>
      <c r="M33" t="str">
        <f t="shared" si="2"/>
        <v/>
      </c>
    </row>
    <row r="34" spans="1:13" x14ac:dyDescent="0.25">
      <c r="A34" s="75"/>
      <c r="B34" s="428"/>
      <c r="C34" s="429"/>
      <c r="D34" s="76"/>
      <c r="E34" s="77"/>
      <c r="F34" s="78"/>
      <c r="H34" s="245"/>
      <c r="I34" s="176"/>
      <c r="J34" s="172"/>
      <c r="K34" t="str">
        <f t="shared" si="0"/>
        <v/>
      </c>
      <c r="L34" t="str">
        <f t="shared" si="1"/>
        <v/>
      </c>
      <c r="M34" t="str">
        <f t="shared" si="2"/>
        <v/>
      </c>
    </row>
    <row r="35" spans="1:13" x14ac:dyDescent="0.25">
      <c r="A35" s="75"/>
      <c r="B35" s="428"/>
      <c r="C35" s="429"/>
      <c r="D35" s="76"/>
      <c r="E35" s="77"/>
      <c r="F35" s="78"/>
      <c r="H35" s="245"/>
      <c r="I35" s="176"/>
      <c r="J35" s="172"/>
      <c r="K35" t="str">
        <f t="shared" si="0"/>
        <v/>
      </c>
      <c r="L35" t="str">
        <f t="shared" si="1"/>
        <v/>
      </c>
      <c r="M35" t="str">
        <f t="shared" si="2"/>
        <v/>
      </c>
    </row>
    <row r="36" spans="1:13" x14ac:dyDescent="0.25">
      <c r="A36" s="75"/>
      <c r="B36" s="428"/>
      <c r="C36" s="429"/>
      <c r="D36" s="76"/>
      <c r="E36" s="77"/>
      <c r="F36" s="78"/>
      <c r="H36" s="245"/>
      <c r="I36" s="176"/>
      <c r="J36" s="172"/>
      <c r="K36" t="str">
        <f t="shared" si="0"/>
        <v/>
      </c>
      <c r="L36" t="str">
        <f t="shared" si="1"/>
        <v/>
      </c>
      <c r="M36" t="str">
        <f t="shared" si="2"/>
        <v/>
      </c>
    </row>
    <row r="37" spans="1:13" x14ac:dyDescent="0.25">
      <c r="A37" s="75"/>
      <c r="B37" s="428"/>
      <c r="C37" s="429"/>
      <c r="D37" s="76"/>
      <c r="E37" s="77"/>
      <c r="F37" s="78"/>
      <c r="H37" s="245"/>
      <c r="I37" s="176"/>
      <c r="J37" s="172"/>
      <c r="K37" t="str">
        <f t="shared" si="0"/>
        <v/>
      </c>
      <c r="L37" t="str">
        <f t="shared" si="1"/>
        <v/>
      </c>
      <c r="M37" t="str">
        <f t="shared" si="2"/>
        <v/>
      </c>
    </row>
    <row r="38" spans="1:13" x14ac:dyDescent="0.25">
      <c r="A38" s="75"/>
      <c r="B38" s="428"/>
      <c r="C38" s="429"/>
      <c r="D38" s="76"/>
      <c r="E38" s="77"/>
      <c r="F38" s="78"/>
      <c r="H38" s="245"/>
      <c r="I38" s="176"/>
      <c r="J38" s="172"/>
      <c r="K38" t="str">
        <f t="shared" si="0"/>
        <v/>
      </c>
      <c r="L38" t="str">
        <f t="shared" si="1"/>
        <v/>
      </c>
      <c r="M38" t="str">
        <f t="shared" si="2"/>
        <v/>
      </c>
    </row>
    <row r="39" spans="1:13" x14ac:dyDescent="0.25">
      <c r="A39" s="75"/>
      <c r="B39" s="428"/>
      <c r="C39" s="429"/>
      <c r="D39" s="76"/>
      <c r="E39" s="77"/>
      <c r="F39" s="78"/>
      <c r="H39" s="245"/>
      <c r="I39" s="176"/>
      <c r="J39" s="172"/>
      <c r="K39" t="str">
        <f t="shared" si="0"/>
        <v/>
      </c>
      <c r="L39" t="str">
        <f t="shared" si="1"/>
        <v/>
      </c>
      <c r="M39" t="str">
        <f t="shared" si="2"/>
        <v/>
      </c>
    </row>
    <row r="40" spans="1:13" x14ac:dyDescent="0.25">
      <c r="A40" s="75"/>
      <c r="B40" s="428"/>
      <c r="C40" s="429"/>
      <c r="D40" s="76"/>
      <c r="E40" s="77"/>
      <c r="F40" s="78"/>
      <c r="H40" s="245"/>
      <c r="I40" s="176"/>
      <c r="J40" s="172"/>
      <c r="K40" t="str">
        <f t="shared" si="0"/>
        <v/>
      </c>
      <c r="L40" t="str">
        <f t="shared" si="1"/>
        <v/>
      </c>
      <c r="M40" t="str">
        <f t="shared" si="2"/>
        <v/>
      </c>
    </row>
    <row r="41" spans="1:13" x14ac:dyDescent="0.25">
      <c r="A41" s="75"/>
      <c r="B41" s="428"/>
      <c r="C41" s="429"/>
      <c r="D41" s="76"/>
      <c r="E41" s="77"/>
      <c r="F41" s="78"/>
      <c r="H41" s="245"/>
      <c r="I41" s="176"/>
      <c r="J41" s="172"/>
      <c r="K41" t="str">
        <f t="shared" si="0"/>
        <v/>
      </c>
      <c r="L41" t="str">
        <f t="shared" si="1"/>
        <v/>
      </c>
      <c r="M41" t="str">
        <f t="shared" si="2"/>
        <v/>
      </c>
    </row>
    <row r="42" spans="1:13" x14ac:dyDescent="0.25">
      <c r="A42" s="75"/>
      <c r="B42" s="428"/>
      <c r="C42" s="429"/>
      <c r="D42" s="76"/>
      <c r="E42" s="77"/>
      <c r="F42" s="78"/>
      <c r="H42" s="245"/>
      <c r="I42" s="176"/>
      <c r="J42" s="172"/>
      <c r="K42" t="str">
        <f t="shared" si="0"/>
        <v/>
      </c>
      <c r="L42" t="str">
        <f t="shared" si="1"/>
        <v/>
      </c>
      <c r="M42" t="str">
        <f t="shared" si="2"/>
        <v/>
      </c>
    </row>
    <row r="43" spans="1:13" ht="15.75" thickBot="1" x14ac:dyDescent="0.3">
      <c r="A43" s="79"/>
      <c r="B43" s="430"/>
      <c r="C43" s="431"/>
      <c r="D43" s="80"/>
      <c r="E43" s="81"/>
      <c r="F43" s="82"/>
      <c r="H43" s="246"/>
      <c r="I43" s="177"/>
      <c r="J43" s="174"/>
      <c r="K43" t="str">
        <f t="shared" si="0"/>
        <v/>
      </c>
      <c r="L43" t="str">
        <f t="shared" si="1"/>
        <v/>
      </c>
      <c r="M43" t="str">
        <f t="shared" si="2"/>
        <v/>
      </c>
    </row>
  </sheetData>
  <sheetProtection selectLockedCells="1"/>
  <mergeCells count="55">
    <mergeCell ref="B40:C40"/>
    <mergeCell ref="B26:C26"/>
    <mergeCell ref="A15:C15"/>
    <mergeCell ref="D15:F15"/>
    <mergeCell ref="H15:J15"/>
    <mergeCell ref="B18:C18"/>
    <mergeCell ref="B19:C19"/>
    <mergeCell ref="B20:C20"/>
    <mergeCell ref="B21:C21"/>
    <mergeCell ref="B22:C22"/>
    <mergeCell ref="B23:C23"/>
    <mergeCell ref="B24:C24"/>
    <mergeCell ref="B25:C25"/>
    <mergeCell ref="B17:C17"/>
    <mergeCell ref="E16:E18"/>
    <mergeCell ref="D16:D18"/>
    <mergeCell ref="B41:C41"/>
    <mergeCell ref="B42:C42"/>
    <mergeCell ref="B43:C43"/>
    <mergeCell ref="B38:C38"/>
    <mergeCell ref="B27:C27"/>
    <mergeCell ref="B28:C28"/>
    <mergeCell ref="B29:C29"/>
    <mergeCell ref="B30:C30"/>
    <mergeCell ref="B31:C31"/>
    <mergeCell ref="B32:C32"/>
    <mergeCell ref="B33:C33"/>
    <mergeCell ref="B34:C34"/>
    <mergeCell ref="B35:C35"/>
    <mergeCell ref="B36:C36"/>
    <mergeCell ref="B37:C37"/>
    <mergeCell ref="B39:C39"/>
    <mergeCell ref="H8:J8"/>
    <mergeCell ref="A1:J1"/>
    <mergeCell ref="A2:J2"/>
    <mergeCell ref="A4:B5"/>
    <mergeCell ref="D4:F4"/>
    <mergeCell ref="H4:J4"/>
    <mergeCell ref="O1:S1"/>
    <mergeCell ref="O2:S2"/>
    <mergeCell ref="O4:O6"/>
    <mergeCell ref="P4:P6"/>
    <mergeCell ref="Q4:Q6"/>
    <mergeCell ref="R4:R6"/>
    <mergeCell ref="S4:S6"/>
    <mergeCell ref="S18:S20"/>
    <mergeCell ref="O11:O13"/>
    <mergeCell ref="P11:P13"/>
    <mergeCell ref="Q11:Q13"/>
    <mergeCell ref="R11:R13"/>
    <mergeCell ref="S11:S13"/>
    <mergeCell ref="O18:O20"/>
    <mergeCell ref="P18:P20"/>
    <mergeCell ref="Q18:Q20"/>
    <mergeCell ref="R18:R20"/>
  </mergeCells>
  <dataValidations count="2">
    <dataValidation type="whole" operator="greaterThanOrEqual" allowBlank="1" showInputMessage="1" showErrorMessage="1" error="Must be whole number" sqref="D19:F43 J19:J43" xr:uid="{00000000-0002-0000-0E00-000000000000}">
      <formula1>0</formula1>
    </dataValidation>
    <dataValidation type="list" allowBlank="1" showErrorMessage="1" errorTitle="Unit Type Required" error="Must be pack, troop, team, crew, or ship" promptTitle="Unit Type" prompt="Pack_x000a_Troop_x000a_Team_x000a_Crew_x000a_Ship_x000a_Post" sqref="H19:H43" xr:uid="{00000000-0002-0000-0E00-000001000000}">
      <formula1>$A$13:$F$13</formula1>
    </dataValidation>
  </dataValidations>
  <printOptions verticalCentered="1"/>
  <pageMargins left="0.65" right="0.65" top="0.75" bottom="0.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Q32"/>
  <sheetViews>
    <sheetView workbookViewId="0">
      <selection activeCell="T21" sqref="T21"/>
    </sheetView>
  </sheetViews>
  <sheetFormatPr defaultColWidth="9" defaultRowHeight="15" x14ac:dyDescent="0.25"/>
  <cols>
    <col min="1" max="1" width="8.140625" customWidth="1"/>
    <col min="2" max="2" width="27" customWidth="1"/>
    <col min="3" max="3" width="1.5703125" customWidth="1"/>
    <col min="4" max="5" width="7.5703125" customWidth="1"/>
    <col min="6" max="6" width="11.7109375" customWidth="1"/>
    <col min="7" max="7" width="1.5703125" customWidth="1"/>
    <col min="8" max="8" width="7.5703125" customWidth="1"/>
    <col min="9" max="9" width="8" customWidth="1"/>
    <col min="10" max="10" width="11" customWidth="1"/>
    <col min="11" max="11" width="4.42578125" hidden="1" customWidth="1"/>
    <col min="12" max="12" width="3.7109375" hidden="1" customWidth="1"/>
    <col min="13" max="13" width="4.42578125" hidden="1" customWidth="1"/>
    <col min="15" max="15" width="7.85546875" hidden="1" customWidth="1"/>
    <col min="16" max="17" width="9" hidden="1" customWidth="1"/>
  </cols>
  <sheetData>
    <row r="1" spans="1:13" ht="21.75" customHeight="1" x14ac:dyDescent="0.25">
      <c r="A1" s="411" t="str">
        <f>'Setup &amp; Instructions'!G5&amp;" Membership Growth Opportunity"</f>
        <v xml:space="preserve"> Membership Growth Opportunity</v>
      </c>
      <c r="B1" s="411"/>
      <c r="C1" s="411"/>
      <c r="D1" s="411"/>
      <c r="E1" s="411"/>
      <c r="F1" s="411"/>
      <c r="G1" s="411"/>
      <c r="H1" s="411"/>
      <c r="I1" s="411"/>
      <c r="J1" s="411"/>
    </row>
    <row r="2" spans="1:13" ht="17.649999999999999" customHeight="1" x14ac:dyDescent="0.25">
      <c r="A2" s="411" t="str">
        <f>'Setup &amp; Instructions'!C7&amp;" Council #"&amp;'Setup &amp; Instructions'!G7&amp;"  -  "&amp;DistrictName&amp;" District #"&amp;'Setup &amp; Instructions'!G20</f>
        <v xml:space="preserve"> Council #  -   District #</v>
      </c>
      <c r="B2" s="411"/>
      <c r="C2" s="411"/>
      <c r="D2" s="411"/>
      <c r="E2" s="411"/>
      <c r="F2" s="411"/>
      <c r="G2" s="411"/>
      <c r="H2" s="411"/>
      <c r="I2" s="411"/>
      <c r="J2" s="411"/>
    </row>
    <row r="3" spans="1:13" ht="17.649999999999999" customHeight="1" x14ac:dyDescent="0.25">
      <c r="A3" s="179"/>
      <c r="B3" s="179"/>
      <c r="C3" s="179"/>
      <c r="D3" s="179"/>
      <c r="E3" s="179"/>
      <c r="F3" s="179"/>
      <c r="G3" s="179"/>
      <c r="H3" s="179"/>
      <c r="I3" s="179"/>
      <c r="J3" s="179"/>
    </row>
    <row r="4" spans="1:13" ht="29.25" customHeight="1" x14ac:dyDescent="0.25">
      <c r="A4" s="406" t="s">
        <v>194</v>
      </c>
      <c r="B4" s="406"/>
      <c r="C4" s="406"/>
      <c r="D4" s="406"/>
      <c r="E4" s="406"/>
      <c r="F4" s="406"/>
      <c r="G4" s="406"/>
      <c r="H4" s="406"/>
      <c r="I4" s="406"/>
      <c r="J4" s="406"/>
    </row>
    <row r="5" spans="1:13" ht="23.1" customHeight="1" thickBot="1" x14ac:dyDescent="0.3"/>
    <row r="6" spans="1:13" ht="15.75" thickBot="1" x14ac:dyDescent="0.3">
      <c r="A6" s="421" t="str">
        <f>"Totals for "&amp;'Setup &amp; Instructions'!C20&amp;" District"</f>
        <v>Totals for  District</v>
      </c>
      <c r="B6" s="422"/>
      <c r="D6" s="432" t="s">
        <v>14</v>
      </c>
      <c r="E6" s="433"/>
      <c r="F6" s="434"/>
      <c r="H6" s="432" t="s">
        <v>15</v>
      </c>
      <c r="I6" s="433"/>
      <c r="J6" s="434"/>
    </row>
    <row r="7" spans="1:13" ht="39" thickBot="1" x14ac:dyDescent="0.3">
      <c r="A7" s="423"/>
      <c r="B7" s="424"/>
      <c r="D7" s="49" t="s">
        <v>12</v>
      </c>
      <c r="E7" s="50" t="s">
        <v>302</v>
      </c>
      <c r="F7" s="51" t="s">
        <v>263</v>
      </c>
      <c r="H7" s="147" t="s">
        <v>12</v>
      </c>
      <c r="I7" s="148" t="s">
        <v>302</v>
      </c>
      <c r="J7" s="149" t="s">
        <v>264</v>
      </c>
    </row>
    <row r="8" spans="1:13" x14ac:dyDescent="0.25">
      <c r="A8" s="14" t="s">
        <v>16</v>
      </c>
      <c r="B8" s="15"/>
      <c r="D8" s="30">
        <f>'Zone 1'!D13+'Zone 2'!D6+'Zone 3'!D6+'Zone 4'!D6+'Zone 5'!D6+'Zone 6'!D6+'Zone 7'!D6+'Zone 8'!D6+'Zone 9'!D6+'Zone 10'!D6+'Zone 11'!D6+'Zone 12'!D6</f>
        <v>0</v>
      </c>
      <c r="E8" s="31">
        <f>'Zone 1'!E13+'Zone 2'!E6+'Zone 3'!E6+'Zone 4'!E6+'Zone 5'!E6+'Zone 6'!E6+'Zone 7'!E6+'Zone 8'!E6+'Zone 9'!E6+'Zone 10'!E6+'Zone 11'!E6+'Zone 12'!E6</f>
        <v>0</v>
      </c>
      <c r="F8" s="32">
        <f>'Zone 1'!F13+'Zone 2'!F6+'Zone 3'!F6+'Zone 4'!F6+'Zone 5'!F6+'Zone 6'!F6+'Zone 7'!F6+'Zone 8'!F6+'Zone 9'!F6+'Zone 10'!F6+'Zone 11'!F6+'Zone 12'!F6</f>
        <v>0</v>
      </c>
      <c r="H8" s="194">
        <f>'Zone 1'!H13+'Zone 2'!H6+'Zone 3'!H6+'Zone 4'!H6+'Zone 5'!H6+'Zone 6'!H6+'Zone 7'!H6+'Zone 8'!H6+'Zone 9'!H6+'Zone 10'!H6+'Zone 11'!H6+'Zone 12'!H6</f>
        <v>0</v>
      </c>
      <c r="I8" s="195">
        <f>'Zone 1'!I13+'Zone 2'!I6+'Zone 3'!I6+'Zone 4'!I6+'Zone 5'!I6+'Zone 6'!I6+'Zone 7'!I6+'Zone 8'!I6+'Zone 9'!I6+'Zone 10'!I6+'Zone 11'!I6+'Zone 12'!I6</f>
        <v>0</v>
      </c>
      <c r="J8" s="196">
        <f>'Zone 1'!J13+'Zone 2'!J6+'Zone 3'!J6+'Zone 4'!J6+'Zone 5'!J6+'Zone 6'!J6+'Zone 7'!J6+'Zone 8'!J6+'Zone 9'!J6+'Zone 10'!J6+'Zone 11'!J6+'Zone 12'!J6</f>
        <v>0</v>
      </c>
    </row>
    <row r="9" spans="1:13" ht="15.75" thickBot="1" x14ac:dyDescent="0.3">
      <c r="A9" s="16" t="s">
        <v>17</v>
      </c>
      <c r="B9" s="17"/>
      <c r="D9" s="33">
        <f>'Zone 1'!D14+'Zone 2'!D7+'Zone 3'!D7+'Zone 4'!D7+'Zone 5'!D7+'Zone 6'!D7+'Zone 7'!D7+'Zone 8'!D7+'Zone 9'!D7+'Zone 10'!D7+'Zone 11'!D7+'Zone 12'!D7</f>
        <v>0</v>
      </c>
      <c r="E9" s="34">
        <f>'Zone 1'!E14+'Zone 2'!E7+'Zone 3'!E7+'Zone 4'!E7+'Zone 5'!E7+'Zone 6'!E7+'Zone 7'!E7+'Zone 8'!E7+'Zone 9'!E7+'Zone 10'!E7+'Zone 11'!E7+'Zone 12'!E7</f>
        <v>0</v>
      </c>
      <c r="F9" s="35">
        <f>'Zone 1'!F14+'Zone 2'!F7+'Zone 3'!F7+'Zone 4'!F7+'Zone 5'!F7+'Zone 6'!F7+'Zone 7'!F7+'Zone 8'!F7+'Zone 9'!F7+'Zone 10'!F7+'Zone 11'!F7+'Zone 12'!F7</f>
        <v>0</v>
      </c>
      <c r="H9" s="150">
        <f>'Zone 1'!H14+'Zone 2'!H7+'Zone 3'!H7+'Zone 4'!H7+'Zone 5'!H7+'Zone 6'!H7+'Zone 7'!H7+'Zone 8'!H7+'Zone 9'!H7+'Zone 10'!H7+'Zone 11'!H7+'Zone 12'!H7</f>
        <v>0</v>
      </c>
      <c r="I9" s="151">
        <f>'Zone 1'!I14+'Zone 2'!I7+'Zone 3'!I7+'Zone 4'!I7+'Zone 5'!I7+'Zone 6'!I7+'Zone 7'!I7+'Zone 8'!I7+'Zone 9'!I7+'Zone 10'!I7+'Zone 11'!I7+'Zone 12'!I7</f>
        <v>0</v>
      </c>
      <c r="J9" s="152">
        <f>'Zone 1'!J14+'Zone 2'!J7+'Zone 3'!J7+'Zone 4'!J7+'Zone 5'!J7+'Zone 6'!J7+'Zone 7'!J7+'Zone 8'!J7+'Zone 9'!J7+'Zone 10'!J7+'Zone 11'!J7+'Zone 12'!J7</f>
        <v>0</v>
      </c>
    </row>
    <row r="10" spans="1:13" x14ac:dyDescent="0.25">
      <c r="A10" s="16" t="s">
        <v>18</v>
      </c>
      <c r="B10" s="17"/>
      <c r="D10" s="33">
        <f>'Zone 1'!D15+'Zone 2'!D8+'Zone 3'!D8+'Zone 4'!D8+'Zone 5'!D8+'Zone 6'!D8+'Zone 7'!D8+'Zone 8'!D8+'Zone 9'!D8+'Zone 10'!D8+'Zone 11'!D8+'Zone 12'!D8</f>
        <v>0</v>
      </c>
      <c r="E10" s="34">
        <f>'Zone 1'!E15+'Zone 2'!E8+'Zone 3'!E8+'Zone 4'!E8+'Zone 5'!E8+'Zone 6'!E8+'Zone 7'!E8+'Zone 8'!E8+'Zone 9'!E8+'Zone 10'!E8+'Zone 11'!E8+'Zone 12'!E8</f>
        <v>0</v>
      </c>
      <c r="F10" s="35">
        <f>'Zone 1'!F15+'Zone 2'!F8+'Zone 3'!F8+'Zone 4'!F8+'Zone 5'!F8+'Zone 6'!F8+'Zone 7'!F8+'Zone 8'!F8+'Zone 9'!F8+'Zone 10'!F8+'Zone 11'!F8+'Zone 12'!F8</f>
        <v>0</v>
      </c>
      <c r="H10" s="438"/>
      <c r="I10" s="439"/>
      <c r="J10" s="440"/>
    </row>
    <row r="11" spans="1:13" x14ac:dyDescent="0.25">
      <c r="A11" s="16" t="s">
        <v>19</v>
      </c>
      <c r="B11" s="17"/>
      <c r="D11" s="36">
        <f>IF(D10=0,0,(D8*100)/D10)</f>
        <v>0</v>
      </c>
      <c r="E11" s="37">
        <f>IF(E10=0,0,(E8*100)/E10)</f>
        <v>0</v>
      </c>
      <c r="F11" s="38">
        <f>IF(F10=0,0,(F8*100)/F10)</f>
        <v>0</v>
      </c>
      <c r="H11" s="293"/>
      <c r="I11" s="294"/>
      <c r="J11" s="295"/>
    </row>
    <row r="12" spans="1:13" x14ac:dyDescent="0.25">
      <c r="A12" s="16" t="s">
        <v>20</v>
      </c>
      <c r="B12" s="17"/>
      <c r="D12" s="39">
        <f>IF(D10=0,0,D9/D10)</f>
        <v>0</v>
      </c>
      <c r="E12" s="40">
        <f>IF(E10=0,0,E9/E10)</f>
        <v>0</v>
      </c>
      <c r="F12" s="41">
        <f>IF(F10=0,0,F9/F10)</f>
        <v>0</v>
      </c>
      <c r="H12" s="296"/>
      <c r="I12" s="297"/>
      <c r="J12" s="298"/>
    </row>
    <row r="13" spans="1:13" ht="15.75" thickBot="1" x14ac:dyDescent="0.3">
      <c r="A13" s="18" t="s">
        <v>21</v>
      </c>
      <c r="B13" s="19"/>
      <c r="D13" s="67">
        <f>IF(D8=0,0,D9/D8)</f>
        <v>0</v>
      </c>
      <c r="E13" s="68">
        <f>IF(E8=0,0,E9/E8)</f>
        <v>0</v>
      </c>
      <c r="F13" s="69">
        <f>IF(F8=0,0,F9/F8)</f>
        <v>0</v>
      </c>
      <c r="H13" s="20"/>
      <c r="I13" s="21"/>
      <c r="J13" s="22"/>
    </row>
    <row r="14" spans="1:13" ht="21.75" customHeight="1" thickBot="1" x14ac:dyDescent="0.3"/>
    <row r="15" spans="1:13" ht="15.75" thickBot="1" x14ac:dyDescent="0.3">
      <c r="A15" s="412" t="s">
        <v>68</v>
      </c>
      <c r="B15" s="414"/>
      <c r="D15" s="435" t="s">
        <v>25</v>
      </c>
      <c r="E15" s="436"/>
      <c r="F15" s="437"/>
      <c r="H15" s="412" t="s">
        <v>24</v>
      </c>
      <c r="I15" s="413"/>
      <c r="J15" s="414"/>
    </row>
    <row r="16" spans="1:13" ht="39" thickBot="1" x14ac:dyDescent="0.3">
      <c r="A16" s="70" t="s">
        <v>60</v>
      </c>
      <c r="B16" s="71" t="str">
        <f>IF('Setup &amp; Instructions'!C34=""," Description",'Setup &amp; Instructions'!C34)</f>
        <v xml:space="preserve"> Description</v>
      </c>
      <c r="D16" s="52" t="s">
        <v>12</v>
      </c>
      <c r="E16" s="53" t="s">
        <v>302</v>
      </c>
      <c r="F16" s="54" t="s">
        <v>265</v>
      </c>
      <c r="H16" s="52" t="s">
        <v>311</v>
      </c>
      <c r="I16" s="53" t="s">
        <v>312</v>
      </c>
      <c r="J16" s="54" t="s">
        <v>266</v>
      </c>
      <c r="K16" t="s">
        <v>7</v>
      </c>
      <c r="L16" t="s">
        <v>8</v>
      </c>
      <c r="M16" t="s">
        <v>9</v>
      </c>
    </row>
    <row r="17" spans="1:17" x14ac:dyDescent="0.25">
      <c r="A17" s="42" t="s">
        <v>26</v>
      </c>
      <c r="B17" s="46" t="str">
        <f>IF('Setup &amp; Instructions'!C35="","",'Setup &amp; Instructions'!C35)</f>
        <v/>
      </c>
      <c r="D17" s="55" t="str">
        <f>IF($B17="","",'Zone 1'!D13)</f>
        <v/>
      </c>
      <c r="E17" s="56" t="str">
        <f>IF($B17="","",'Zone 1'!E13)</f>
        <v/>
      </c>
      <c r="F17" s="57" t="str">
        <f>IF($B17="","",'Zone 1'!F13)</f>
        <v/>
      </c>
      <c r="H17" s="58" t="str">
        <f>IF($B17="","",'Zone 1'!D14)</f>
        <v/>
      </c>
      <c r="I17" s="56" t="str">
        <f>IF($B17="","",'Zone 1'!E14)</f>
        <v/>
      </c>
      <c r="J17" s="57" t="str">
        <f>IF($B17="","",'Zone 1'!F14)</f>
        <v/>
      </c>
      <c r="K17" t="str">
        <f>IF(H17="pack",J17,"")</f>
        <v/>
      </c>
      <c r="L17" t="str">
        <f>IF(OR(H17="Troop",H17="Team"),J17,"")</f>
        <v/>
      </c>
      <c r="M17" t="str">
        <f>IF(OR(H17="Crew",H17="Ship"),J17,"")</f>
        <v/>
      </c>
      <c r="O17">
        <v>0.31</v>
      </c>
      <c r="P17">
        <v>0.48</v>
      </c>
      <c r="Q17">
        <v>0.05</v>
      </c>
    </row>
    <row r="18" spans="1:17" x14ac:dyDescent="0.25">
      <c r="A18" s="43" t="s">
        <v>27</v>
      </c>
      <c r="B18" s="47" t="str">
        <f>IF('Setup &amp; Instructions'!C36="","",'Setup &amp; Instructions'!C36)</f>
        <v/>
      </c>
      <c r="D18" s="58" t="str">
        <f>IF($B18="","",'Zone 2'!D6)</f>
        <v/>
      </c>
      <c r="E18" s="59" t="str">
        <f>IF($B18="","",'Zone 2'!E6)</f>
        <v/>
      </c>
      <c r="F18" s="60" t="str">
        <f>IF($B18="","",'Zone 2'!F6)</f>
        <v/>
      </c>
      <c r="H18" s="58" t="str">
        <f>IF($B18="","",'Zone 2'!D7)</f>
        <v/>
      </c>
      <c r="I18" s="59" t="str">
        <f>IF($B18="","",'Zone 2'!E7)</f>
        <v/>
      </c>
      <c r="J18" s="60" t="str">
        <f>IF($B18="","",'Zone 2'!F7)</f>
        <v/>
      </c>
      <c r="K18" t="str">
        <f t="shared" ref="K18:K28" si="0">IF(H18="pack",J18,"")</f>
        <v/>
      </c>
      <c r="L18" t="str">
        <f t="shared" ref="L18:L28" si="1">IF(OR(H18="Troop",H18="Team"),J18,"")</f>
        <v/>
      </c>
      <c r="M18" t="str">
        <f t="shared" ref="M18:M28" si="2">IF(OR(H18="Crew",H18="Ship"),J18,"")</f>
        <v/>
      </c>
      <c r="O18">
        <v>0.11</v>
      </c>
      <c r="P18">
        <v>0.12</v>
      </c>
      <c r="Q18">
        <v>5.0000000000000001E-3</v>
      </c>
    </row>
    <row r="19" spans="1:17" x14ac:dyDescent="0.25">
      <c r="A19" s="43" t="s">
        <v>28</v>
      </c>
      <c r="B19" s="47" t="str">
        <f>IF('Setup &amp; Instructions'!C37="","",'Setup &amp; Instructions'!C37)</f>
        <v/>
      </c>
      <c r="D19" s="58" t="str">
        <f>IF($B19="","",'Zone 3'!D6)</f>
        <v/>
      </c>
      <c r="E19" s="59" t="str">
        <f>IF($B19="","",'Zone 3'!E6)</f>
        <v/>
      </c>
      <c r="F19" s="60" t="str">
        <f>IF($B19="","",'Zone 3'!F6)</f>
        <v/>
      </c>
      <c r="H19" s="58" t="str">
        <f>IF($B19="","",'Zone 3'!D7)</f>
        <v/>
      </c>
      <c r="I19" s="59" t="str">
        <f>IF($B19="","",'Zone 3'!E7)</f>
        <v/>
      </c>
      <c r="J19" s="60" t="str">
        <f>IF($B19="","",'Zone 3'!F7)</f>
        <v/>
      </c>
      <c r="K19" t="str">
        <f t="shared" si="0"/>
        <v/>
      </c>
      <c r="L19" t="str">
        <f t="shared" si="1"/>
        <v/>
      </c>
      <c r="M19" t="str">
        <f t="shared" si="2"/>
        <v/>
      </c>
      <c r="O19">
        <v>36.1</v>
      </c>
      <c r="P19">
        <v>24.7</v>
      </c>
      <c r="Q19">
        <v>9.8000000000000007</v>
      </c>
    </row>
    <row r="20" spans="1:17" x14ac:dyDescent="0.25">
      <c r="A20" s="43" t="s">
        <v>29</v>
      </c>
      <c r="B20" s="47" t="str">
        <f>IF('Setup &amp; Instructions'!C38="","",'Setup &amp; Instructions'!C38)</f>
        <v/>
      </c>
      <c r="D20" s="58" t="str">
        <f>IF($B20="","",'Zone 4'!D6)</f>
        <v/>
      </c>
      <c r="E20" s="59" t="str">
        <f>IF($B20="","",'Zone 4'!E6)</f>
        <v/>
      </c>
      <c r="F20" s="60" t="str">
        <f>IF($B20="","",'Zone 4'!F6)</f>
        <v/>
      </c>
      <c r="H20" s="58" t="str">
        <f>IF($B20="","",'Zone 4'!D7)</f>
        <v/>
      </c>
      <c r="I20" s="59" t="str">
        <f>IF($B20="","",'Zone 4'!E7)</f>
        <v/>
      </c>
      <c r="J20" s="60" t="str">
        <f>IF($B20="","",'Zone 4'!F7)</f>
        <v/>
      </c>
      <c r="K20" t="str">
        <f t="shared" si="0"/>
        <v/>
      </c>
      <c r="L20" t="str">
        <f t="shared" si="1"/>
        <v/>
      </c>
      <c r="M20" t="str">
        <f t="shared" si="2"/>
        <v/>
      </c>
      <c r="O20">
        <v>0.28999999999999998</v>
      </c>
      <c r="P20">
        <v>0.44</v>
      </c>
      <c r="Q20">
        <v>0.06</v>
      </c>
    </row>
    <row r="21" spans="1:17" x14ac:dyDescent="0.25">
      <c r="A21" s="43" t="s">
        <v>30</v>
      </c>
      <c r="B21" s="47" t="str">
        <f>IF('Setup &amp; Instructions'!C39="","",'Setup &amp; Instructions'!C39)</f>
        <v/>
      </c>
      <c r="D21" s="58" t="str">
        <f>IF($B21="","",'Zone 5'!D6)</f>
        <v/>
      </c>
      <c r="E21" s="59" t="str">
        <f>IF($B21="","",'Zone 5'!E6)</f>
        <v/>
      </c>
      <c r="F21" s="60" t="str">
        <f>IF($B21="","",'Zone 5'!F6)</f>
        <v/>
      </c>
      <c r="H21" s="58" t="str">
        <f>IF($B21="","",'Zone 5'!D7)</f>
        <v/>
      </c>
      <c r="I21" s="59" t="str">
        <f>IF($B21="","",'Zone 5'!E7)</f>
        <v/>
      </c>
      <c r="J21" s="60" t="str">
        <f>IF($B21="","",'Zone 5'!F7)</f>
        <v/>
      </c>
      <c r="K21" t="str">
        <f t="shared" si="0"/>
        <v/>
      </c>
      <c r="L21" t="str">
        <f t="shared" si="1"/>
        <v/>
      </c>
      <c r="M21" t="str">
        <f t="shared" si="2"/>
        <v/>
      </c>
      <c r="O21">
        <v>0.108</v>
      </c>
      <c r="P21">
        <v>9.7000000000000003E-2</v>
      </c>
      <c r="Q21">
        <v>7.0000000000000007E-2</v>
      </c>
    </row>
    <row r="22" spans="1:17" x14ac:dyDescent="0.25">
      <c r="A22" s="43" t="s">
        <v>31</v>
      </c>
      <c r="B22" s="47" t="str">
        <f>IF('Setup &amp; Instructions'!C40="","",'Setup &amp; Instructions'!C40)</f>
        <v/>
      </c>
      <c r="D22" s="58" t="str">
        <f>IF($B22="","",'Zone 6'!D6)</f>
        <v/>
      </c>
      <c r="E22" s="59" t="str">
        <f>IF($B22="","",'Zone 6'!E6)</f>
        <v/>
      </c>
      <c r="F22" s="60" t="str">
        <f>IF($B22="","",'Zone 6'!F6)</f>
        <v/>
      </c>
      <c r="H22" s="58" t="str">
        <f>IF($B22="","",'Zone 6'!D7)</f>
        <v/>
      </c>
      <c r="I22" s="59" t="str">
        <f>IF($B22="","",'Zone 6'!E7)</f>
        <v/>
      </c>
      <c r="J22" s="60" t="str">
        <f>IF($B22="","",'Zone 6'!F7)</f>
        <v/>
      </c>
      <c r="K22" t="str">
        <f t="shared" si="0"/>
        <v/>
      </c>
      <c r="L22" t="str">
        <f t="shared" si="1"/>
        <v/>
      </c>
      <c r="M22" t="str">
        <f t="shared" si="2"/>
        <v/>
      </c>
      <c r="O22">
        <v>36.9</v>
      </c>
      <c r="P22">
        <v>22.1</v>
      </c>
      <c r="Q22">
        <v>11.7</v>
      </c>
    </row>
    <row r="23" spans="1:17" x14ac:dyDescent="0.25">
      <c r="A23" s="43" t="s">
        <v>32</v>
      </c>
      <c r="B23" s="47" t="str">
        <f>IF('Setup &amp; Instructions'!C41="","",'Setup &amp; Instructions'!C41)</f>
        <v/>
      </c>
      <c r="D23" s="58" t="str">
        <f>IF($B23="","",'Zone 7'!D6)</f>
        <v/>
      </c>
      <c r="E23" s="59" t="str">
        <f>IF($B23="","",'Zone 7'!E6)</f>
        <v/>
      </c>
      <c r="F23" s="60" t="str">
        <f>IF($B23="","",'Zone 7'!F6)</f>
        <v/>
      </c>
      <c r="H23" s="58" t="str">
        <f>IF($B23="","",'Zone 7'!D7)</f>
        <v/>
      </c>
      <c r="I23" s="59" t="str">
        <f>IF($B23="","",'Zone 7'!E7)</f>
        <v/>
      </c>
      <c r="J23" s="60" t="str">
        <f>IF($B23="","",'Zone 7'!F7)</f>
        <v/>
      </c>
      <c r="K23" t="str">
        <f t="shared" si="0"/>
        <v/>
      </c>
      <c r="L23" t="str">
        <f t="shared" si="1"/>
        <v/>
      </c>
      <c r="M23" t="str">
        <f t="shared" si="2"/>
        <v/>
      </c>
      <c r="O23">
        <v>0.44</v>
      </c>
      <c r="P23">
        <v>0.57999999999999996</v>
      </c>
      <c r="Q23">
        <v>0.08</v>
      </c>
    </row>
    <row r="24" spans="1:17" x14ac:dyDescent="0.25">
      <c r="A24" s="43" t="s">
        <v>33</v>
      </c>
      <c r="B24" s="47" t="str">
        <f>IF('Setup &amp; Instructions'!C42="","",'Setup &amp; Instructions'!C42)</f>
        <v/>
      </c>
      <c r="D24" s="58" t="str">
        <f>IF($B24="","",'Zone 8'!D6)</f>
        <v/>
      </c>
      <c r="E24" s="59" t="str">
        <f>IF($B24="","",'Zone 8'!E6)</f>
        <v/>
      </c>
      <c r="F24" s="60" t="str">
        <f>IF($B24="","",'Zone 8'!F6)</f>
        <v/>
      </c>
      <c r="H24" s="58" t="str">
        <f>IF($B24="","",'Zone 8'!D7)</f>
        <v/>
      </c>
      <c r="I24" s="59" t="str">
        <f>IF($B24="","",'Zone 8'!E7)</f>
        <v/>
      </c>
      <c r="J24" s="60" t="str">
        <f>IF($B24="","",'Zone 8'!F7)</f>
        <v/>
      </c>
      <c r="K24" t="str">
        <f t="shared" si="0"/>
        <v/>
      </c>
      <c r="L24" t="str">
        <f t="shared" si="1"/>
        <v/>
      </c>
      <c r="M24" t="str">
        <f t="shared" si="2"/>
        <v/>
      </c>
      <c r="O24">
        <v>0.157</v>
      </c>
      <c r="P24">
        <v>0.124</v>
      </c>
      <c r="Q24">
        <v>8.9999999999999993E-3</v>
      </c>
    </row>
    <row r="25" spans="1:17" x14ac:dyDescent="0.25">
      <c r="A25" s="43" t="s">
        <v>34</v>
      </c>
      <c r="B25" s="47" t="str">
        <f>IF('Setup &amp; Instructions'!C43="","",'Setup &amp; Instructions'!C43)</f>
        <v/>
      </c>
      <c r="D25" s="58" t="str">
        <f>IF($B25="","",'Zone 9'!D6)</f>
        <v/>
      </c>
      <c r="E25" s="59" t="str">
        <f>IF($B25="","",'Zone 9'!E6)</f>
        <v/>
      </c>
      <c r="F25" s="60" t="str">
        <f>IF($B25="","",'Zone 9'!F6)</f>
        <v/>
      </c>
      <c r="H25" s="58" t="str">
        <f>IF($B25="","",'Zone 9'!D7)</f>
        <v/>
      </c>
      <c r="I25" s="59" t="str">
        <f>IF($B25="","",'Zone 9'!E7)</f>
        <v/>
      </c>
      <c r="J25" s="60" t="str">
        <f>IF($B25="","",'Zone 9'!F7)</f>
        <v/>
      </c>
      <c r="K25" t="str">
        <f t="shared" si="0"/>
        <v/>
      </c>
      <c r="L25" t="str">
        <f t="shared" si="1"/>
        <v/>
      </c>
      <c r="M25" t="str">
        <f t="shared" si="2"/>
        <v/>
      </c>
      <c r="O25">
        <v>35.4</v>
      </c>
      <c r="P25">
        <v>21.2</v>
      </c>
      <c r="Q25">
        <v>11.7</v>
      </c>
    </row>
    <row r="26" spans="1:17" x14ac:dyDescent="0.25">
      <c r="A26" s="43" t="s">
        <v>35</v>
      </c>
      <c r="B26" s="47" t="str">
        <f>IF('Setup &amp; Instructions'!C44="","",'Setup &amp; Instructions'!C44)</f>
        <v/>
      </c>
      <c r="D26" s="58" t="str">
        <f>IF($B26="","",'Zone 10'!D6)</f>
        <v/>
      </c>
      <c r="E26" s="59" t="str">
        <f>IF($B26="","",'Zone 10'!E6)</f>
        <v/>
      </c>
      <c r="F26" s="60" t="str">
        <f>IF($B26="","",'Zone 10'!F6)</f>
        <v/>
      </c>
      <c r="H26" s="58" t="str">
        <f>IF($B26="","",'Zone 10'!D7)</f>
        <v/>
      </c>
      <c r="I26" s="59" t="str">
        <f>IF($B26="","",'Zone 10'!E7)</f>
        <v/>
      </c>
      <c r="J26" s="60" t="str">
        <f>IF($B26="","",'Zone 10'!F7)</f>
        <v/>
      </c>
      <c r="O26">
        <v>0.49</v>
      </c>
      <c r="P26">
        <v>1.24</v>
      </c>
      <c r="Q26">
        <v>0.26</v>
      </c>
    </row>
    <row r="27" spans="1:17" x14ac:dyDescent="0.25">
      <c r="A27" s="43" t="s">
        <v>47</v>
      </c>
      <c r="B27" s="47" t="str">
        <f>IF('Setup &amp; Instructions'!C45="","",'Setup &amp; Instructions'!C45)</f>
        <v/>
      </c>
      <c r="D27" s="58" t="str">
        <f>IF($B27="","",'Zone 11'!D6)</f>
        <v/>
      </c>
      <c r="E27" s="59" t="str">
        <f>IF($B27="","",'Zone 11'!E6)</f>
        <v/>
      </c>
      <c r="F27" s="60" t="str">
        <f>IF($B27="","",'Zone 11'!F6)</f>
        <v/>
      </c>
      <c r="H27" s="58" t="str">
        <f>IF($B27="","",'Zone 11'!D7)</f>
        <v/>
      </c>
      <c r="I27" s="59" t="str">
        <f>IF($B27="","",'Zone 11'!E7)</f>
        <v/>
      </c>
      <c r="J27" s="60" t="str">
        <f>IF($B27="","",'Zone 11'!F7)</f>
        <v/>
      </c>
      <c r="O27">
        <v>0.107</v>
      </c>
      <c r="P27">
        <v>0.185</v>
      </c>
      <c r="Q27">
        <v>2.4E-2</v>
      </c>
    </row>
    <row r="28" spans="1:17" ht="15.75" thickBot="1" x14ac:dyDescent="0.3">
      <c r="A28" s="44" t="s">
        <v>48</v>
      </c>
      <c r="B28" s="48" t="str">
        <f>IF('Setup &amp; Instructions'!C46="","",'Setup &amp; Instructions'!C46)</f>
        <v/>
      </c>
      <c r="D28" s="61" t="str">
        <f>IF($B28="","",'Zone 12'!D6)</f>
        <v/>
      </c>
      <c r="E28" s="62" t="str">
        <f>IF($B28="","",'Zone 12'!E6)</f>
        <v/>
      </c>
      <c r="F28" s="63" t="str">
        <f>IF($B28="","",'Zone 12'!F6)</f>
        <v/>
      </c>
      <c r="H28" s="61" t="str">
        <f>IF($B28="","",'Zone 12'!D7)</f>
        <v/>
      </c>
      <c r="I28" s="62" t="str">
        <f>IF($B28="","",'Zone 12'!E7)</f>
        <v/>
      </c>
      <c r="J28" s="63" t="str">
        <f>IF($B28="","",'Zone 12'!F7)</f>
        <v/>
      </c>
      <c r="K28" t="str">
        <f t="shared" si="0"/>
        <v/>
      </c>
      <c r="L28" t="str">
        <f t="shared" si="1"/>
        <v/>
      </c>
      <c r="M28" t="str">
        <f t="shared" si="2"/>
        <v/>
      </c>
      <c r="O28">
        <v>21.7</v>
      </c>
      <c r="P28">
        <v>14.9</v>
      </c>
      <c r="Q28">
        <v>9.1</v>
      </c>
    </row>
    <row r="29" spans="1:17" ht="38.85" customHeight="1" x14ac:dyDescent="0.25"/>
    <row r="30" spans="1:17" x14ac:dyDescent="0.25">
      <c r="D30" s="110"/>
      <c r="E30" s="110"/>
      <c r="F30" s="110"/>
      <c r="H30" s="110"/>
      <c r="I30" s="110"/>
      <c r="J30" s="110"/>
    </row>
    <row r="31" spans="1:17" x14ac:dyDescent="0.25">
      <c r="D31" s="111"/>
      <c r="E31" s="111"/>
      <c r="F31" s="111"/>
      <c r="H31" s="111"/>
      <c r="I31" s="111"/>
      <c r="J31" s="111"/>
    </row>
    <row r="32" spans="1:17" x14ac:dyDescent="0.25">
      <c r="D32" s="112"/>
      <c r="E32" s="112"/>
      <c r="F32" s="112"/>
      <c r="H32" s="112"/>
      <c r="I32" s="112"/>
      <c r="J32" s="112"/>
    </row>
  </sheetData>
  <sheetProtection selectLockedCells="1"/>
  <mergeCells count="10">
    <mergeCell ref="A1:J1"/>
    <mergeCell ref="A2:J2"/>
    <mergeCell ref="D6:F6"/>
    <mergeCell ref="H6:J6"/>
    <mergeCell ref="A15:B15"/>
    <mergeCell ref="D15:F15"/>
    <mergeCell ref="H15:J15"/>
    <mergeCell ref="A6:B7"/>
    <mergeCell ref="H10:J10"/>
    <mergeCell ref="A4:J4"/>
  </mergeCells>
  <printOptions horizontalCentered="1"/>
  <pageMargins left="0.65" right="0.65" top="0.75" bottom="0.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S95"/>
  <sheetViews>
    <sheetView topLeftCell="A77" workbookViewId="0">
      <selection activeCell="P1" sqref="P1"/>
    </sheetView>
  </sheetViews>
  <sheetFormatPr defaultRowHeight="15" x14ac:dyDescent="0.25"/>
  <cols>
    <col min="1" max="1" width="34.5703125" customWidth="1"/>
    <col min="2" max="3" width="7.5703125" customWidth="1"/>
    <col min="4" max="4" width="10" customWidth="1"/>
    <col min="5" max="5" width="9.28515625" customWidth="1"/>
    <col min="6" max="6" width="9.140625" customWidth="1"/>
    <col min="8" max="8" width="34.28515625" customWidth="1"/>
    <col min="9" max="10" width="7.5703125" customWidth="1"/>
    <col min="11" max="11" width="9.7109375" customWidth="1"/>
    <col min="12" max="12" width="9.42578125" customWidth="1"/>
  </cols>
  <sheetData>
    <row r="1" spans="1:19" ht="36.75" customHeight="1" thickBot="1" x14ac:dyDescent="0.3">
      <c r="A1" s="441" t="s">
        <v>346</v>
      </c>
      <c r="B1" s="442"/>
      <c r="C1" s="442"/>
      <c r="D1" s="442"/>
      <c r="E1" s="442"/>
      <c r="F1" s="442"/>
      <c r="G1" s="442"/>
      <c r="H1" s="442"/>
      <c r="I1" s="442"/>
      <c r="J1" s="442"/>
      <c r="K1" s="442"/>
      <c r="L1" s="442"/>
      <c r="M1" s="443"/>
      <c r="N1" s="83"/>
    </row>
    <row r="3" spans="1:19" ht="18.75" x14ac:dyDescent="0.3">
      <c r="A3" s="113" t="s">
        <v>116</v>
      </c>
      <c r="B3" s="135"/>
      <c r="D3" s="137"/>
      <c r="E3" s="155">
        <f>DistrictName</f>
        <v>0</v>
      </c>
      <c r="F3" s="137" t="s">
        <v>110</v>
      </c>
      <c r="H3" s="113" t="s">
        <v>116</v>
      </c>
      <c r="I3" s="135"/>
      <c r="K3" s="137"/>
      <c r="L3" s="155">
        <f>DistrictName</f>
        <v>0</v>
      </c>
      <c r="M3" s="137" t="s">
        <v>110</v>
      </c>
    </row>
    <row r="4" spans="1:19" ht="19.5" thickBot="1" x14ac:dyDescent="0.35">
      <c r="A4" s="153" t="s">
        <v>111</v>
      </c>
      <c r="B4" s="154">
        <f>'Setup &amp; Instructions'!G5</f>
        <v>0</v>
      </c>
      <c r="H4" s="153" t="s">
        <v>112</v>
      </c>
      <c r="I4" s="154">
        <f>'Setup &amp; Instructions'!G5</f>
        <v>0</v>
      </c>
    </row>
    <row r="5" spans="1:19" ht="30" x14ac:dyDescent="0.25">
      <c r="A5" s="114" t="s">
        <v>88</v>
      </c>
      <c r="B5" s="138" t="s">
        <v>118</v>
      </c>
      <c r="C5" s="133" t="s">
        <v>117</v>
      </c>
      <c r="D5" s="133" t="s">
        <v>119</v>
      </c>
      <c r="E5" s="116" t="s">
        <v>120</v>
      </c>
      <c r="F5" s="118" t="s">
        <v>98</v>
      </c>
      <c r="H5" s="114" t="s">
        <v>99</v>
      </c>
      <c r="I5" s="138" t="s">
        <v>118</v>
      </c>
      <c r="J5" s="133" t="s">
        <v>117</v>
      </c>
      <c r="K5" s="133" t="s">
        <v>119</v>
      </c>
      <c r="L5" s="116" t="s">
        <v>120</v>
      </c>
      <c r="M5" s="118" t="s">
        <v>98</v>
      </c>
    </row>
    <row r="6" spans="1:19" x14ac:dyDescent="0.25">
      <c r="A6" s="129" t="s">
        <v>143</v>
      </c>
      <c r="B6" s="367">
        <v>0</v>
      </c>
      <c r="C6" s="367">
        <v>0</v>
      </c>
      <c r="D6" s="367">
        <v>0</v>
      </c>
      <c r="E6" s="368">
        <v>0</v>
      </c>
      <c r="F6" s="119">
        <f>E6+D6+C6+B6</f>
        <v>0</v>
      </c>
      <c r="H6" s="129" t="s">
        <v>154</v>
      </c>
      <c r="I6" s="367"/>
      <c r="J6" s="367"/>
      <c r="K6" s="367"/>
      <c r="L6" s="368"/>
      <c r="M6" s="119">
        <f>L6+K6+J6+I6</f>
        <v>0</v>
      </c>
      <c r="S6">
        <v>1</v>
      </c>
    </row>
    <row r="7" spans="1:19" ht="5.25" customHeight="1" x14ac:dyDescent="0.25">
      <c r="A7" s="117"/>
      <c r="B7" s="285"/>
      <c r="C7" s="286"/>
      <c r="D7" s="286"/>
      <c r="E7" s="287"/>
      <c r="F7" s="120"/>
      <c r="H7" s="117"/>
      <c r="I7" s="285"/>
      <c r="J7" s="286"/>
      <c r="K7" s="286"/>
      <c r="L7" s="287"/>
      <c r="M7" s="120"/>
    </row>
    <row r="8" spans="1:19" x14ac:dyDescent="0.25">
      <c r="A8" s="129" t="s">
        <v>155</v>
      </c>
      <c r="B8" s="362">
        <v>0</v>
      </c>
      <c r="C8" s="362">
        <v>0</v>
      </c>
      <c r="D8" s="362">
        <v>0</v>
      </c>
      <c r="E8" s="363">
        <v>0</v>
      </c>
      <c r="F8" s="119">
        <f>E8+D8+C8+B8</f>
        <v>0</v>
      </c>
      <c r="H8" s="129" t="s">
        <v>166</v>
      </c>
      <c r="I8" s="362"/>
      <c r="J8" s="362"/>
      <c r="K8" s="362"/>
      <c r="L8" s="363"/>
      <c r="M8" s="119">
        <f>L8+K8+J8+I8</f>
        <v>0</v>
      </c>
    </row>
    <row r="9" spans="1:19" ht="6" customHeight="1" x14ac:dyDescent="0.25">
      <c r="A9" s="117"/>
      <c r="B9" s="285"/>
      <c r="C9" s="286"/>
      <c r="D9" s="286"/>
      <c r="E9" s="287"/>
      <c r="F9" s="120"/>
      <c r="H9" s="117"/>
      <c r="I9" s="285"/>
      <c r="J9" s="286"/>
      <c r="K9" s="286"/>
      <c r="L9" s="287"/>
      <c r="M9" s="120"/>
    </row>
    <row r="10" spans="1:19" x14ac:dyDescent="0.25">
      <c r="A10" s="130" t="s">
        <v>167</v>
      </c>
      <c r="B10" s="299">
        <f>'Setup &amp; Instructions'!I22</f>
        <v>0</v>
      </c>
      <c r="C10" s="299">
        <f>'Setup &amp; Instructions'!I23</f>
        <v>0</v>
      </c>
      <c r="D10" s="299">
        <f>'Setup &amp; Instructions'!I24</f>
        <v>0</v>
      </c>
      <c r="E10" s="300">
        <f>'Setup &amp; Instructions'!I25</f>
        <v>0</v>
      </c>
      <c r="F10" s="119">
        <f t="shared" ref="F10:F18" si="0">E10+D10+C10+B10</f>
        <v>0</v>
      </c>
      <c r="H10" s="130" t="s">
        <v>178</v>
      </c>
      <c r="I10" s="299">
        <f>B94</f>
        <v>0</v>
      </c>
      <c r="J10" s="299">
        <f>C94</f>
        <v>0</v>
      </c>
      <c r="K10" s="299">
        <f>D94</f>
        <v>0</v>
      </c>
      <c r="L10" s="299">
        <f>E94</f>
        <v>0</v>
      </c>
      <c r="M10" s="119">
        <f t="shared" ref="M10:M18" si="1">L10+K10+J10+I10</f>
        <v>0</v>
      </c>
    </row>
    <row r="11" spans="1:19" x14ac:dyDescent="0.25">
      <c r="A11" s="129" t="s">
        <v>121</v>
      </c>
      <c r="B11" s="282"/>
      <c r="C11" s="282"/>
      <c r="D11" s="282"/>
      <c r="E11" s="288"/>
      <c r="F11" s="119">
        <f t="shared" si="0"/>
        <v>0</v>
      </c>
      <c r="H11" s="129" t="s">
        <v>132</v>
      </c>
      <c r="I11" s="282"/>
      <c r="J11" s="282"/>
      <c r="K11" s="282"/>
      <c r="L11" s="288"/>
      <c r="M11" s="119">
        <f t="shared" si="1"/>
        <v>0</v>
      </c>
    </row>
    <row r="12" spans="1:19" x14ac:dyDescent="0.25">
      <c r="A12" s="129" t="s">
        <v>133</v>
      </c>
      <c r="B12" s="282"/>
      <c r="C12" s="282"/>
      <c r="D12" s="282"/>
      <c r="E12" s="288"/>
      <c r="F12" s="119">
        <f t="shared" si="0"/>
        <v>0</v>
      </c>
      <c r="H12" s="129" t="s">
        <v>133</v>
      </c>
      <c r="I12" s="282"/>
      <c r="J12" s="282"/>
      <c r="K12" s="282"/>
      <c r="L12" s="288"/>
      <c r="M12" s="119">
        <f t="shared" si="1"/>
        <v>0</v>
      </c>
    </row>
    <row r="13" spans="1:19" x14ac:dyDescent="0.25">
      <c r="A13" s="129"/>
      <c r="B13" s="121">
        <f>B10-B11-B12</f>
        <v>0</v>
      </c>
      <c r="C13" s="121">
        <f>C10-C11-C12</f>
        <v>0</v>
      </c>
      <c r="D13" s="121">
        <f>D10-D11-D12</f>
        <v>0</v>
      </c>
      <c r="E13" s="121">
        <f>E10-E11-E12</f>
        <v>0</v>
      </c>
      <c r="F13" s="119">
        <f t="shared" si="0"/>
        <v>0</v>
      </c>
      <c r="H13" s="129"/>
      <c r="I13" s="121">
        <f>I10-I11-I12</f>
        <v>0</v>
      </c>
      <c r="J13" s="121">
        <f>J10-J11-J12</f>
        <v>0</v>
      </c>
      <c r="K13" s="121">
        <f>K10-K11-K12</f>
        <v>0</v>
      </c>
      <c r="L13" s="121">
        <f>L10-L11-L12</f>
        <v>0</v>
      </c>
      <c r="M13" s="119">
        <f t="shared" si="1"/>
        <v>0</v>
      </c>
    </row>
    <row r="14" spans="1:19" x14ac:dyDescent="0.25">
      <c r="A14" s="129" t="s">
        <v>232</v>
      </c>
      <c r="B14" s="282"/>
      <c r="C14" s="282"/>
      <c r="D14" s="282"/>
      <c r="E14" s="288"/>
      <c r="F14" s="119">
        <f t="shared" si="0"/>
        <v>0</v>
      </c>
      <c r="H14" s="129" t="s">
        <v>243</v>
      </c>
      <c r="I14" s="282"/>
      <c r="J14" s="282"/>
      <c r="K14" s="282"/>
      <c r="L14" s="288"/>
      <c r="M14" s="119">
        <f t="shared" si="1"/>
        <v>0</v>
      </c>
    </row>
    <row r="15" spans="1:19" x14ac:dyDescent="0.25">
      <c r="A15" s="129" t="s">
        <v>195</v>
      </c>
      <c r="B15" s="282"/>
      <c r="C15" s="282"/>
      <c r="D15" s="282"/>
      <c r="E15" s="288"/>
      <c r="F15" s="119">
        <f t="shared" si="0"/>
        <v>0</v>
      </c>
      <c r="H15" s="129" t="s">
        <v>195</v>
      </c>
      <c r="I15" s="282"/>
      <c r="J15" s="282"/>
      <c r="K15" s="282"/>
      <c r="L15" s="288"/>
      <c r="M15" s="119">
        <f t="shared" si="1"/>
        <v>0</v>
      </c>
    </row>
    <row r="16" spans="1:19" x14ac:dyDescent="0.25">
      <c r="A16" s="129" t="s">
        <v>134</v>
      </c>
      <c r="B16" s="282"/>
      <c r="C16" s="282"/>
      <c r="D16" s="282"/>
      <c r="E16" s="288"/>
      <c r="F16" s="119">
        <f t="shared" si="0"/>
        <v>0</v>
      </c>
      <c r="H16" s="129" t="s">
        <v>134</v>
      </c>
      <c r="I16" s="282"/>
      <c r="J16" s="282"/>
      <c r="K16" s="282"/>
      <c r="L16" s="288"/>
      <c r="M16" s="119">
        <f t="shared" si="1"/>
        <v>0</v>
      </c>
    </row>
    <row r="17" spans="1:13" x14ac:dyDescent="0.25">
      <c r="A17" s="129"/>
      <c r="B17" s="121">
        <f>B13+B14+B16+B15</f>
        <v>0</v>
      </c>
      <c r="C17" s="121">
        <f>C13+C14+C16+C15</f>
        <v>0</v>
      </c>
      <c r="D17" s="121">
        <f>D13+D14+D16+D15</f>
        <v>0</v>
      </c>
      <c r="E17" s="121">
        <f>E13+E14+E16+E15</f>
        <v>0</v>
      </c>
      <c r="F17" s="119">
        <f t="shared" si="0"/>
        <v>0</v>
      </c>
      <c r="H17" s="129"/>
      <c r="I17" s="121">
        <f>I13+I14+I16+I15</f>
        <v>0</v>
      </c>
      <c r="J17" s="121">
        <f>J13+J14+J16+J15</f>
        <v>0</v>
      </c>
      <c r="K17" s="121">
        <f>K13+K14+K16+K15</f>
        <v>0</v>
      </c>
      <c r="L17" s="121">
        <f>L13+L14+L16+L15</f>
        <v>0</v>
      </c>
      <c r="M17" s="119">
        <f t="shared" si="1"/>
        <v>0</v>
      </c>
    </row>
    <row r="18" spans="1:13" ht="15.75" thickBot="1" x14ac:dyDescent="0.3">
      <c r="A18" s="301" t="s">
        <v>276</v>
      </c>
      <c r="B18" s="123">
        <f>B8-B17</f>
        <v>0</v>
      </c>
      <c r="C18" s="123">
        <f>C8-C17</f>
        <v>0</v>
      </c>
      <c r="D18" s="123">
        <f>D8-D17</f>
        <v>0</v>
      </c>
      <c r="E18" s="128">
        <f>E8-E17</f>
        <v>0</v>
      </c>
      <c r="F18" s="125">
        <f t="shared" si="0"/>
        <v>0</v>
      </c>
      <c r="H18" s="301" t="s">
        <v>276</v>
      </c>
      <c r="I18" s="123">
        <f>I8-I17</f>
        <v>0</v>
      </c>
      <c r="J18" s="123">
        <f>J8-J17</f>
        <v>0</v>
      </c>
      <c r="K18" s="123">
        <f>K8-K17</f>
        <v>0</v>
      </c>
      <c r="L18" s="128">
        <f>L8-L17</f>
        <v>0</v>
      </c>
      <c r="M18" s="125">
        <f t="shared" si="1"/>
        <v>0</v>
      </c>
    </row>
    <row r="19" spans="1:13" ht="15.75" thickBot="1" x14ac:dyDescent="0.3"/>
    <row r="20" spans="1:13" ht="30" x14ac:dyDescent="0.25">
      <c r="A20" s="114" t="s">
        <v>89</v>
      </c>
      <c r="B20" s="138" t="s">
        <v>118</v>
      </c>
      <c r="C20" s="133" t="s">
        <v>117</v>
      </c>
      <c r="D20" s="133" t="s">
        <v>119</v>
      </c>
      <c r="E20" s="115" t="s">
        <v>120</v>
      </c>
      <c r="F20" s="118" t="s">
        <v>98</v>
      </c>
      <c r="H20" s="114" t="s">
        <v>101</v>
      </c>
      <c r="I20" s="138" t="s">
        <v>118</v>
      </c>
      <c r="J20" s="133" t="s">
        <v>117</v>
      </c>
      <c r="K20" s="133" t="s">
        <v>119</v>
      </c>
      <c r="L20" s="115" t="s">
        <v>120</v>
      </c>
      <c r="M20" s="118" t="s">
        <v>98</v>
      </c>
    </row>
    <row r="21" spans="1:13" x14ac:dyDescent="0.25">
      <c r="A21" s="129" t="s">
        <v>144</v>
      </c>
      <c r="B21" s="367"/>
      <c r="C21" s="367"/>
      <c r="D21" s="367"/>
      <c r="E21" s="369"/>
      <c r="F21" s="119">
        <f>E21+D21+C21+B21</f>
        <v>0</v>
      </c>
      <c r="H21" s="129" t="s">
        <v>153</v>
      </c>
      <c r="I21" s="367"/>
      <c r="J21" s="367"/>
      <c r="K21" s="367"/>
      <c r="L21" s="369"/>
      <c r="M21" s="119">
        <f>L21+K21+J21+I21</f>
        <v>0</v>
      </c>
    </row>
    <row r="22" spans="1:13" ht="6" customHeight="1" x14ac:dyDescent="0.25">
      <c r="A22" s="117"/>
      <c r="B22" s="285"/>
      <c r="C22" s="286"/>
      <c r="D22" s="286"/>
      <c r="E22" s="286"/>
      <c r="F22" s="120"/>
      <c r="H22" s="117"/>
      <c r="I22" s="285"/>
      <c r="J22" s="286"/>
      <c r="K22" s="286"/>
      <c r="L22" s="286"/>
      <c r="M22" s="120"/>
    </row>
    <row r="23" spans="1:13" x14ac:dyDescent="0.25">
      <c r="A23" s="129" t="s">
        <v>156</v>
      </c>
      <c r="B23" s="362"/>
      <c r="C23" s="362"/>
      <c r="D23" s="362"/>
      <c r="E23" s="364"/>
      <c r="F23" s="119">
        <f>E23+D23+C23+B23</f>
        <v>0</v>
      </c>
      <c r="H23" s="129" t="s">
        <v>165</v>
      </c>
      <c r="I23" s="362"/>
      <c r="J23" s="362"/>
      <c r="K23" s="362"/>
      <c r="L23" s="364"/>
      <c r="M23" s="119">
        <f>L23+K23+J23+I23</f>
        <v>0</v>
      </c>
    </row>
    <row r="24" spans="1:13" ht="5.25" customHeight="1" x14ac:dyDescent="0.25">
      <c r="A24" s="117"/>
      <c r="B24" s="285"/>
      <c r="C24" s="286"/>
      <c r="D24" s="286"/>
      <c r="E24" s="286"/>
      <c r="F24" s="120"/>
      <c r="H24" s="117"/>
      <c r="I24" s="365"/>
      <c r="J24" s="366"/>
      <c r="K24" s="366"/>
      <c r="L24" s="366"/>
      <c r="M24" s="120"/>
    </row>
    <row r="25" spans="1:13" x14ac:dyDescent="0.25">
      <c r="A25" s="130" t="s">
        <v>168</v>
      </c>
      <c r="B25" s="299">
        <f>B17</f>
        <v>0</v>
      </c>
      <c r="C25" s="299">
        <f>C17</f>
        <v>0</v>
      </c>
      <c r="D25" s="299">
        <f>D17</f>
        <v>0</v>
      </c>
      <c r="E25" s="299">
        <f>E17</f>
        <v>0</v>
      </c>
      <c r="F25" s="119">
        <f t="shared" ref="F25:F33" si="2">E25+D25+C25+B25</f>
        <v>0</v>
      </c>
      <c r="H25" s="130" t="s">
        <v>177</v>
      </c>
      <c r="I25" s="299">
        <f>I17</f>
        <v>0</v>
      </c>
      <c r="J25" s="299">
        <f>J17</f>
        <v>0</v>
      </c>
      <c r="K25" s="299">
        <f>K17</f>
        <v>0</v>
      </c>
      <c r="L25" s="299">
        <f>L17</f>
        <v>0</v>
      </c>
      <c r="M25" s="119">
        <f t="shared" ref="M25:M33" si="3">L25+K25+J25+I25</f>
        <v>0</v>
      </c>
    </row>
    <row r="26" spans="1:13" x14ac:dyDescent="0.25">
      <c r="A26" s="129" t="s">
        <v>122</v>
      </c>
      <c r="B26" s="282"/>
      <c r="C26" s="282"/>
      <c r="D26" s="282"/>
      <c r="E26" s="289"/>
      <c r="F26" s="119">
        <f t="shared" si="2"/>
        <v>0</v>
      </c>
      <c r="H26" s="129" t="s">
        <v>131</v>
      </c>
      <c r="I26" s="282"/>
      <c r="J26" s="282"/>
      <c r="K26" s="282"/>
      <c r="L26" s="289"/>
      <c r="M26" s="119">
        <f t="shared" si="3"/>
        <v>0</v>
      </c>
    </row>
    <row r="27" spans="1:13" x14ac:dyDescent="0.25">
      <c r="A27" s="129" t="s">
        <v>133</v>
      </c>
      <c r="B27" s="282"/>
      <c r="C27" s="282"/>
      <c r="D27" s="282"/>
      <c r="E27" s="289"/>
      <c r="F27" s="119">
        <f t="shared" si="2"/>
        <v>0</v>
      </c>
      <c r="H27" s="129" t="s">
        <v>133</v>
      </c>
      <c r="I27" s="282"/>
      <c r="J27" s="282"/>
      <c r="K27" s="282"/>
      <c r="L27" s="289"/>
      <c r="M27" s="119">
        <f t="shared" si="3"/>
        <v>0</v>
      </c>
    </row>
    <row r="28" spans="1:13" x14ac:dyDescent="0.25">
      <c r="A28" s="129"/>
      <c r="B28" s="121">
        <f>B25-B26-B27</f>
        <v>0</v>
      </c>
      <c r="C28" s="121">
        <f>C25-C26-C27</f>
        <v>0</v>
      </c>
      <c r="D28" s="121">
        <f>D25-D26-D27</f>
        <v>0</v>
      </c>
      <c r="E28" s="122">
        <f>E25-E26-E27</f>
        <v>0</v>
      </c>
      <c r="F28" s="119">
        <f t="shared" si="2"/>
        <v>0</v>
      </c>
      <c r="H28" s="129"/>
      <c r="I28" s="121">
        <f>I25-I26-I27</f>
        <v>0</v>
      </c>
      <c r="J28" s="121">
        <f>J25-J26-J27</f>
        <v>0</v>
      </c>
      <c r="K28" s="121">
        <f>K25-K26-K27</f>
        <v>0</v>
      </c>
      <c r="L28" s="122">
        <f>L25-L26-L27</f>
        <v>0</v>
      </c>
      <c r="M28" s="119">
        <f t="shared" si="3"/>
        <v>0</v>
      </c>
    </row>
    <row r="29" spans="1:13" x14ac:dyDescent="0.25">
      <c r="A29" s="129" t="s">
        <v>233</v>
      </c>
      <c r="B29" s="282"/>
      <c r="C29" s="282"/>
      <c r="D29" s="282"/>
      <c r="E29" s="289"/>
      <c r="F29" s="119">
        <f t="shared" si="2"/>
        <v>0</v>
      </c>
      <c r="H29" s="129" t="s">
        <v>242</v>
      </c>
      <c r="I29" s="282"/>
      <c r="J29" s="282"/>
      <c r="K29" s="282"/>
      <c r="L29" s="289"/>
      <c r="M29" s="119">
        <f t="shared" si="3"/>
        <v>0</v>
      </c>
    </row>
    <row r="30" spans="1:13" x14ac:dyDescent="0.25">
      <c r="A30" s="129" t="s">
        <v>195</v>
      </c>
      <c r="B30" s="282"/>
      <c r="C30" s="282"/>
      <c r="D30" s="282"/>
      <c r="E30" s="288"/>
      <c r="F30" s="119">
        <f t="shared" si="2"/>
        <v>0</v>
      </c>
      <c r="H30" s="129" t="s">
        <v>195</v>
      </c>
      <c r="I30" s="282"/>
      <c r="J30" s="282"/>
      <c r="K30" s="282"/>
      <c r="L30" s="288"/>
      <c r="M30" s="119">
        <f t="shared" si="3"/>
        <v>0</v>
      </c>
    </row>
    <row r="31" spans="1:13" x14ac:dyDescent="0.25">
      <c r="A31" s="129" t="s">
        <v>134</v>
      </c>
      <c r="B31" s="282"/>
      <c r="C31" s="282"/>
      <c r="D31" s="282"/>
      <c r="E31" s="289"/>
      <c r="F31" s="119">
        <f t="shared" si="2"/>
        <v>0</v>
      </c>
      <c r="H31" s="129" t="s">
        <v>134</v>
      </c>
      <c r="I31" s="282"/>
      <c r="J31" s="282"/>
      <c r="K31" s="282"/>
      <c r="L31" s="289"/>
      <c r="M31" s="119">
        <f t="shared" si="3"/>
        <v>0</v>
      </c>
    </row>
    <row r="32" spans="1:13" x14ac:dyDescent="0.25">
      <c r="A32" s="129"/>
      <c r="B32" s="121">
        <f>B28+B29+B31+B30</f>
        <v>0</v>
      </c>
      <c r="C32" s="121">
        <f>C28+C29+C31+C30</f>
        <v>0</v>
      </c>
      <c r="D32" s="121">
        <f>D28+D29+D31+D30</f>
        <v>0</v>
      </c>
      <c r="E32" s="121">
        <f>E28+E29+E31+E30</f>
        <v>0</v>
      </c>
      <c r="F32" s="119">
        <f t="shared" si="2"/>
        <v>0</v>
      </c>
      <c r="H32" s="129"/>
      <c r="I32" s="121">
        <f>I28+I29+I31+I30</f>
        <v>0</v>
      </c>
      <c r="J32" s="121">
        <f>J28+J29+J31+J30</f>
        <v>0</v>
      </c>
      <c r="K32" s="121">
        <f>K28+K29+K31+K30</f>
        <v>0</v>
      </c>
      <c r="L32" s="121">
        <f>L28+L29+L31+L30</f>
        <v>0</v>
      </c>
      <c r="M32" s="119">
        <f t="shared" si="3"/>
        <v>0</v>
      </c>
    </row>
    <row r="33" spans="1:13" ht="15.75" thickBot="1" x14ac:dyDescent="0.3">
      <c r="A33" s="301" t="s">
        <v>276</v>
      </c>
      <c r="B33" s="123">
        <f>B23-B32</f>
        <v>0</v>
      </c>
      <c r="C33" s="123">
        <f>C23-C32</f>
        <v>0</v>
      </c>
      <c r="D33" s="123">
        <f>D23-D32</f>
        <v>0</v>
      </c>
      <c r="E33" s="124">
        <f>E23-E32</f>
        <v>0</v>
      </c>
      <c r="F33" s="125">
        <f t="shared" si="2"/>
        <v>0</v>
      </c>
      <c r="H33" s="301" t="s">
        <v>276</v>
      </c>
      <c r="I33" s="123">
        <f>I23-I32</f>
        <v>0</v>
      </c>
      <c r="J33" s="123">
        <f>J23-J32</f>
        <v>0</v>
      </c>
      <c r="K33" s="123">
        <f>K23-K32</f>
        <v>0</v>
      </c>
      <c r="L33" s="124">
        <f>L23-L32</f>
        <v>0</v>
      </c>
      <c r="M33" s="125">
        <f t="shared" si="3"/>
        <v>0</v>
      </c>
    </row>
    <row r="34" spans="1:13" ht="15.75" thickBot="1" x14ac:dyDescent="0.3"/>
    <row r="35" spans="1:13" ht="30" x14ac:dyDescent="0.25">
      <c r="A35" s="114" t="s">
        <v>90</v>
      </c>
      <c r="B35" s="138" t="s">
        <v>118</v>
      </c>
      <c r="C35" s="133" t="s">
        <v>117</v>
      </c>
      <c r="D35" s="133" t="s">
        <v>119</v>
      </c>
      <c r="E35" s="115" t="s">
        <v>120</v>
      </c>
      <c r="F35" s="118" t="s">
        <v>98</v>
      </c>
      <c r="H35" s="114" t="s">
        <v>103</v>
      </c>
      <c r="I35" s="138" t="s">
        <v>118</v>
      </c>
      <c r="J35" s="133" t="s">
        <v>117</v>
      </c>
      <c r="K35" s="133" t="s">
        <v>119</v>
      </c>
      <c r="L35" s="115" t="s">
        <v>120</v>
      </c>
      <c r="M35" s="118" t="s">
        <v>98</v>
      </c>
    </row>
    <row r="36" spans="1:13" x14ac:dyDescent="0.25">
      <c r="A36" s="129" t="s">
        <v>145</v>
      </c>
      <c r="B36" s="367"/>
      <c r="C36" s="367"/>
      <c r="D36" s="367"/>
      <c r="E36" s="369"/>
      <c r="F36" s="119">
        <f>E36+D36+C36+B36</f>
        <v>0</v>
      </c>
      <c r="H36" s="129" t="s">
        <v>152</v>
      </c>
      <c r="I36" s="367"/>
      <c r="J36" s="367"/>
      <c r="K36" s="367"/>
      <c r="L36" s="369"/>
      <c r="M36" s="119">
        <f>L36+K36+J36+I36</f>
        <v>0</v>
      </c>
    </row>
    <row r="37" spans="1:13" ht="5.25" customHeight="1" x14ac:dyDescent="0.25">
      <c r="A37" s="117"/>
      <c r="B37" s="285"/>
      <c r="C37" s="286"/>
      <c r="D37" s="286"/>
      <c r="E37" s="286"/>
      <c r="F37" s="120"/>
      <c r="H37" s="117"/>
      <c r="I37" s="285"/>
      <c r="J37" s="286"/>
      <c r="K37" s="286"/>
      <c r="L37" s="286"/>
      <c r="M37" s="120"/>
    </row>
    <row r="38" spans="1:13" x14ac:dyDescent="0.25">
      <c r="A38" s="129" t="s">
        <v>157</v>
      </c>
      <c r="B38" s="362"/>
      <c r="C38" s="362"/>
      <c r="D38" s="362"/>
      <c r="E38" s="364"/>
      <c r="F38" s="119">
        <f>E38+D38+C38+B38</f>
        <v>0</v>
      </c>
      <c r="H38" s="129" t="s">
        <v>164</v>
      </c>
      <c r="I38" s="362"/>
      <c r="J38" s="362"/>
      <c r="K38" s="362"/>
      <c r="L38" s="364"/>
      <c r="M38" s="119">
        <f>L38+K38+J38+I38</f>
        <v>0</v>
      </c>
    </row>
    <row r="39" spans="1:13" ht="5.25" customHeight="1" x14ac:dyDescent="0.25">
      <c r="A39" s="117"/>
      <c r="B39" s="285"/>
      <c r="C39" s="286"/>
      <c r="D39" s="286"/>
      <c r="E39" s="286"/>
      <c r="F39" s="120"/>
      <c r="H39" s="117"/>
      <c r="I39" s="285"/>
      <c r="J39" s="286"/>
      <c r="K39" s="286"/>
      <c r="L39" s="286"/>
      <c r="M39" s="120"/>
    </row>
    <row r="40" spans="1:13" x14ac:dyDescent="0.25">
      <c r="A40" s="130" t="s">
        <v>169</v>
      </c>
      <c r="B40" s="299">
        <f>B32</f>
        <v>0</v>
      </c>
      <c r="C40" s="299">
        <f>C32</f>
        <v>0</v>
      </c>
      <c r="D40" s="299">
        <f>D32</f>
        <v>0</v>
      </c>
      <c r="E40" s="299">
        <f>E32</f>
        <v>0</v>
      </c>
      <c r="F40" s="119">
        <f t="shared" ref="F40:F48" si="4">E40+D40+C40+B40</f>
        <v>0</v>
      </c>
      <c r="H40" s="130" t="s">
        <v>176</v>
      </c>
      <c r="I40" s="299">
        <f>I32</f>
        <v>0</v>
      </c>
      <c r="J40" s="299">
        <f>J32</f>
        <v>0</v>
      </c>
      <c r="K40" s="299">
        <f>K32</f>
        <v>0</v>
      </c>
      <c r="L40" s="299">
        <f>L32</f>
        <v>0</v>
      </c>
      <c r="M40" s="119">
        <f t="shared" ref="M40:M48" si="5">L40+K40+J40+I40</f>
        <v>0</v>
      </c>
    </row>
    <row r="41" spans="1:13" x14ac:dyDescent="0.25">
      <c r="A41" s="129" t="s">
        <v>123</v>
      </c>
      <c r="B41" s="282"/>
      <c r="C41" s="282"/>
      <c r="D41" s="282"/>
      <c r="E41" s="289"/>
      <c r="F41" s="119">
        <f t="shared" si="4"/>
        <v>0</v>
      </c>
      <c r="H41" s="129" t="s">
        <v>130</v>
      </c>
      <c r="I41" s="282"/>
      <c r="J41" s="282"/>
      <c r="K41" s="282"/>
      <c r="L41" s="289"/>
      <c r="M41" s="119">
        <f t="shared" si="5"/>
        <v>0</v>
      </c>
    </row>
    <row r="42" spans="1:13" x14ac:dyDescent="0.25">
      <c r="A42" s="129" t="s">
        <v>133</v>
      </c>
      <c r="B42" s="282"/>
      <c r="C42" s="282"/>
      <c r="D42" s="282"/>
      <c r="E42" s="289"/>
      <c r="F42" s="119">
        <f t="shared" si="4"/>
        <v>0</v>
      </c>
      <c r="H42" s="129" t="s">
        <v>133</v>
      </c>
      <c r="I42" s="282"/>
      <c r="J42" s="282"/>
      <c r="K42" s="282"/>
      <c r="L42" s="289"/>
      <c r="M42" s="119">
        <f t="shared" si="5"/>
        <v>0</v>
      </c>
    </row>
    <row r="43" spans="1:13" x14ac:dyDescent="0.25">
      <c r="A43" s="129"/>
      <c r="B43" s="121">
        <f>B40-B41-B42</f>
        <v>0</v>
      </c>
      <c r="C43" s="121">
        <f>C40-C41-C42</f>
        <v>0</v>
      </c>
      <c r="D43" s="121">
        <f>D40-D41-D42</f>
        <v>0</v>
      </c>
      <c r="E43" s="122">
        <f>E40-E41-E42</f>
        <v>0</v>
      </c>
      <c r="F43" s="119">
        <f t="shared" si="4"/>
        <v>0</v>
      </c>
      <c r="H43" s="129"/>
      <c r="I43" s="121">
        <f>I40-I41-I42</f>
        <v>0</v>
      </c>
      <c r="J43" s="121">
        <f>J40-J41-J42</f>
        <v>0</v>
      </c>
      <c r="K43" s="121">
        <f>K40-K41-K42</f>
        <v>0</v>
      </c>
      <c r="L43" s="122">
        <f>L40-L41-L42</f>
        <v>0</v>
      </c>
      <c r="M43" s="119">
        <f t="shared" si="5"/>
        <v>0</v>
      </c>
    </row>
    <row r="44" spans="1:13" x14ac:dyDescent="0.25">
      <c r="A44" s="129" t="s">
        <v>234</v>
      </c>
      <c r="B44" s="282"/>
      <c r="C44" s="282"/>
      <c r="D44" s="282"/>
      <c r="E44" s="289"/>
      <c r="F44" s="119">
        <f t="shared" si="4"/>
        <v>0</v>
      </c>
      <c r="H44" s="129" t="s">
        <v>241</v>
      </c>
      <c r="I44" s="282"/>
      <c r="J44" s="282"/>
      <c r="K44" s="282"/>
      <c r="L44" s="289"/>
      <c r="M44" s="119">
        <f t="shared" si="5"/>
        <v>0</v>
      </c>
    </row>
    <row r="45" spans="1:13" x14ac:dyDescent="0.25">
      <c r="A45" s="129" t="s">
        <v>195</v>
      </c>
      <c r="B45" s="282"/>
      <c r="C45" s="282"/>
      <c r="D45" s="282"/>
      <c r="E45" s="288"/>
      <c r="F45" s="119">
        <f t="shared" si="4"/>
        <v>0</v>
      </c>
      <c r="H45" s="129" t="s">
        <v>195</v>
      </c>
      <c r="I45" s="282"/>
      <c r="J45" s="282"/>
      <c r="K45" s="282"/>
      <c r="L45" s="288"/>
      <c r="M45" s="119">
        <f t="shared" si="5"/>
        <v>0</v>
      </c>
    </row>
    <row r="46" spans="1:13" x14ac:dyDescent="0.25">
      <c r="A46" s="129" t="s">
        <v>134</v>
      </c>
      <c r="B46" s="282"/>
      <c r="C46" s="282"/>
      <c r="D46" s="282"/>
      <c r="E46" s="289"/>
      <c r="F46" s="119">
        <f t="shared" si="4"/>
        <v>0</v>
      </c>
      <c r="H46" s="129" t="s">
        <v>134</v>
      </c>
      <c r="I46" s="282"/>
      <c r="J46" s="282"/>
      <c r="K46" s="282"/>
      <c r="L46" s="289"/>
      <c r="M46" s="119">
        <f t="shared" si="5"/>
        <v>0</v>
      </c>
    </row>
    <row r="47" spans="1:13" x14ac:dyDescent="0.25">
      <c r="A47" s="129"/>
      <c r="B47" s="121">
        <f>B43+B44+B46+B45</f>
        <v>0</v>
      </c>
      <c r="C47" s="121">
        <f>C43+C44+C46+C45</f>
        <v>0</v>
      </c>
      <c r="D47" s="121">
        <f>D43+D44+D46+D45</f>
        <v>0</v>
      </c>
      <c r="E47" s="121">
        <f>E43+E44+E46+E45</f>
        <v>0</v>
      </c>
      <c r="F47" s="119">
        <f t="shared" si="4"/>
        <v>0</v>
      </c>
      <c r="H47" s="129"/>
      <c r="I47" s="121">
        <f>I43+I44+I46+I45</f>
        <v>0</v>
      </c>
      <c r="J47" s="121">
        <f>J43+J44+J46+J45</f>
        <v>0</v>
      </c>
      <c r="K47" s="121">
        <f>K43+K44+K46+K45</f>
        <v>0</v>
      </c>
      <c r="L47" s="121">
        <f>L43+L44+L46+L45</f>
        <v>0</v>
      </c>
      <c r="M47" s="119">
        <f t="shared" si="5"/>
        <v>0</v>
      </c>
    </row>
    <row r="48" spans="1:13" ht="15.75" thickBot="1" x14ac:dyDescent="0.3">
      <c r="A48" s="301" t="s">
        <v>276</v>
      </c>
      <c r="B48" s="123">
        <f>B38-B47</f>
        <v>0</v>
      </c>
      <c r="C48" s="123">
        <f>C38-C47</f>
        <v>0</v>
      </c>
      <c r="D48" s="123">
        <f>D38-D47</f>
        <v>0</v>
      </c>
      <c r="E48" s="124">
        <f>E38-E47</f>
        <v>0</v>
      </c>
      <c r="F48" s="125">
        <f t="shared" si="4"/>
        <v>0</v>
      </c>
      <c r="H48" s="301" t="s">
        <v>276</v>
      </c>
      <c r="I48" s="123">
        <f>I38-I47</f>
        <v>0</v>
      </c>
      <c r="J48" s="123">
        <f>J38-J47</f>
        <v>0</v>
      </c>
      <c r="K48" s="123">
        <f>K38-K47</f>
        <v>0</v>
      </c>
      <c r="L48" s="124">
        <f>L38-L47</f>
        <v>0</v>
      </c>
      <c r="M48" s="125">
        <f t="shared" si="5"/>
        <v>0</v>
      </c>
    </row>
    <row r="49" spans="1:13" x14ac:dyDescent="0.25">
      <c r="A49" s="136"/>
      <c r="B49" s="27"/>
      <c r="C49" s="27"/>
      <c r="D49" s="27"/>
      <c r="E49" s="27"/>
      <c r="F49" s="27"/>
      <c r="H49" s="136"/>
      <c r="I49" s="27"/>
      <c r="J49" s="27"/>
      <c r="K49" s="27"/>
      <c r="L49" s="27"/>
      <c r="M49" s="27"/>
    </row>
    <row r="50" spans="1:13" ht="18.75" x14ac:dyDescent="0.3">
      <c r="A50" s="113" t="s">
        <v>116</v>
      </c>
      <c r="B50" s="135"/>
      <c r="E50" s="155">
        <f>DistrictName</f>
        <v>0</v>
      </c>
      <c r="F50" s="137" t="s">
        <v>110</v>
      </c>
      <c r="H50" s="113" t="s">
        <v>116</v>
      </c>
      <c r="I50" s="135"/>
      <c r="K50" s="137"/>
      <c r="L50" s="155">
        <f>DistrictName</f>
        <v>0</v>
      </c>
      <c r="M50" s="137" t="s">
        <v>110</v>
      </c>
    </row>
    <row r="51" spans="1:13" ht="19.5" thickBot="1" x14ac:dyDescent="0.35">
      <c r="A51" s="153" t="s">
        <v>113</v>
      </c>
      <c r="B51" s="154">
        <f>'Setup &amp; Instructions'!G5</f>
        <v>0</v>
      </c>
      <c r="H51" s="153" t="s">
        <v>114</v>
      </c>
      <c r="I51" s="154">
        <f>'Setup &amp; Instructions'!G5</f>
        <v>0</v>
      </c>
    </row>
    <row r="52" spans="1:13" ht="30" x14ac:dyDescent="0.25">
      <c r="A52" s="114" t="s">
        <v>91</v>
      </c>
      <c r="B52" s="138" t="s">
        <v>118</v>
      </c>
      <c r="C52" s="133" t="s">
        <v>117</v>
      </c>
      <c r="D52" s="133" t="s">
        <v>119</v>
      </c>
      <c r="E52" s="116" t="s">
        <v>120</v>
      </c>
      <c r="F52" s="118" t="s">
        <v>98</v>
      </c>
      <c r="H52" s="114" t="s">
        <v>115</v>
      </c>
      <c r="I52" s="138" t="s">
        <v>118</v>
      </c>
      <c r="J52" s="133" t="s">
        <v>117</v>
      </c>
      <c r="K52" s="133" t="s">
        <v>119</v>
      </c>
      <c r="L52" s="116" t="s">
        <v>120</v>
      </c>
      <c r="M52" s="118" t="s">
        <v>98</v>
      </c>
    </row>
    <row r="53" spans="1:13" x14ac:dyDescent="0.25">
      <c r="A53" s="129" t="s">
        <v>146</v>
      </c>
      <c r="B53" s="367"/>
      <c r="C53" s="367"/>
      <c r="D53" s="367"/>
      <c r="E53" s="369"/>
      <c r="F53" s="119">
        <f>E53+D53+C53+B53</f>
        <v>0</v>
      </c>
      <c r="H53" s="129" t="s">
        <v>151</v>
      </c>
      <c r="I53" s="367"/>
      <c r="J53" s="367"/>
      <c r="K53" s="367"/>
      <c r="L53" s="369"/>
      <c r="M53" s="119">
        <f>L53+K53+J53+I53</f>
        <v>0</v>
      </c>
    </row>
    <row r="54" spans="1:13" ht="5.25" customHeight="1" x14ac:dyDescent="0.25">
      <c r="A54" s="117"/>
      <c r="B54" s="285"/>
      <c r="C54" s="286"/>
      <c r="D54" s="286"/>
      <c r="E54" s="286"/>
      <c r="F54" s="120"/>
      <c r="H54" s="117"/>
      <c r="I54" s="285"/>
      <c r="J54" s="286"/>
      <c r="K54" s="286"/>
      <c r="L54" s="286"/>
      <c r="M54" s="120"/>
    </row>
    <row r="55" spans="1:13" x14ac:dyDescent="0.25">
      <c r="A55" s="129" t="s">
        <v>158</v>
      </c>
      <c r="B55" s="362"/>
      <c r="C55" s="362"/>
      <c r="D55" s="362"/>
      <c r="E55" s="364"/>
      <c r="F55" s="119">
        <f>E55+D55+C55+B55</f>
        <v>0</v>
      </c>
      <c r="H55" s="129" t="s">
        <v>163</v>
      </c>
      <c r="I55" s="362"/>
      <c r="J55" s="362"/>
      <c r="K55" s="362"/>
      <c r="L55" s="364"/>
      <c r="M55" s="119">
        <f>L55+K55+J55+I55</f>
        <v>0</v>
      </c>
    </row>
    <row r="56" spans="1:13" ht="6.75" customHeight="1" x14ac:dyDescent="0.25">
      <c r="A56" s="117"/>
      <c r="B56" s="285"/>
      <c r="C56" s="286"/>
      <c r="D56" s="286"/>
      <c r="E56" s="286"/>
      <c r="F56" s="120"/>
      <c r="H56" s="117"/>
      <c r="I56" s="285"/>
      <c r="J56" s="286"/>
      <c r="K56" s="286"/>
      <c r="L56" s="286"/>
      <c r="M56" s="120"/>
    </row>
    <row r="57" spans="1:13" x14ac:dyDescent="0.25">
      <c r="A57" s="130" t="s">
        <v>170</v>
      </c>
      <c r="B57" s="299">
        <f>B47</f>
        <v>0</v>
      </c>
      <c r="C57" s="299">
        <f>C47</f>
        <v>0</v>
      </c>
      <c r="D57" s="299">
        <f>D47</f>
        <v>0</v>
      </c>
      <c r="E57" s="299">
        <f>E47</f>
        <v>0</v>
      </c>
      <c r="F57" s="119">
        <f t="shared" ref="F57:F65" si="6">E57+D57+C57+B57</f>
        <v>0</v>
      </c>
      <c r="H57" s="130" t="s">
        <v>175</v>
      </c>
      <c r="I57" s="299">
        <f>I47</f>
        <v>0</v>
      </c>
      <c r="J57" s="299">
        <f>J47</f>
        <v>0</v>
      </c>
      <c r="K57" s="299">
        <f>K47</f>
        <v>0</v>
      </c>
      <c r="L57" s="299">
        <f>L47</f>
        <v>0</v>
      </c>
      <c r="M57" s="119">
        <f t="shared" ref="M57:M65" si="7">L57+K57+J57+I57</f>
        <v>0</v>
      </c>
    </row>
    <row r="58" spans="1:13" x14ac:dyDescent="0.25">
      <c r="A58" s="129" t="s">
        <v>124</v>
      </c>
      <c r="B58" s="282"/>
      <c r="C58" s="282"/>
      <c r="D58" s="282"/>
      <c r="E58" s="289"/>
      <c r="F58" s="119">
        <f t="shared" si="6"/>
        <v>0</v>
      </c>
      <c r="H58" s="129" t="s">
        <v>129</v>
      </c>
      <c r="I58" s="282"/>
      <c r="J58" s="282"/>
      <c r="K58" s="282"/>
      <c r="L58" s="289"/>
      <c r="M58" s="119">
        <f t="shared" si="7"/>
        <v>0</v>
      </c>
    </row>
    <row r="59" spans="1:13" x14ac:dyDescent="0.25">
      <c r="A59" s="129" t="s">
        <v>133</v>
      </c>
      <c r="B59" s="282"/>
      <c r="C59" s="282"/>
      <c r="D59" s="282"/>
      <c r="E59" s="288"/>
      <c r="F59" s="119">
        <f t="shared" si="6"/>
        <v>0</v>
      </c>
      <c r="H59" s="129" t="s">
        <v>133</v>
      </c>
      <c r="I59" s="282"/>
      <c r="J59" s="282"/>
      <c r="K59" s="282"/>
      <c r="L59" s="288"/>
      <c r="M59" s="119">
        <f t="shared" si="7"/>
        <v>0</v>
      </c>
    </row>
    <row r="60" spans="1:13" x14ac:dyDescent="0.25">
      <c r="A60" s="129"/>
      <c r="B60" s="121">
        <f>B57-B58-B59</f>
        <v>0</v>
      </c>
      <c r="C60" s="121">
        <f>C57-C58-C59</f>
        <v>0</v>
      </c>
      <c r="D60" s="121">
        <f>D57-D58-D59</f>
        <v>0</v>
      </c>
      <c r="E60" s="121">
        <f>E57-E58-E59</f>
        <v>0</v>
      </c>
      <c r="F60" s="119">
        <f t="shared" si="6"/>
        <v>0</v>
      </c>
      <c r="H60" s="129"/>
      <c r="I60" s="121">
        <f>I57-I58-I59</f>
        <v>0</v>
      </c>
      <c r="J60" s="121">
        <f>J57-J58-J59</f>
        <v>0</v>
      </c>
      <c r="K60" s="121">
        <f>K57-K58-K59</f>
        <v>0</v>
      </c>
      <c r="L60" s="121">
        <f>L57-L58-L59</f>
        <v>0</v>
      </c>
      <c r="M60" s="119">
        <f t="shared" si="7"/>
        <v>0</v>
      </c>
    </row>
    <row r="61" spans="1:13" x14ac:dyDescent="0.25">
      <c r="A61" s="129" t="s">
        <v>235</v>
      </c>
      <c r="B61" s="282"/>
      <c r="C61" s="282"/>
      <c r="D61" s="282"/>
      <c r="E61" s="289"/>
      <c r="F61" s="119">
        <f t="shared" si="6"/>
        <v>0</v>
      </c>
      <c r="H61" s="129" t="s">
        <v>240</v>
      </c>
      <c r="I61" s="282"/>
      <c r="J61" s="282"/>
      <c r="K61" s="282"/>
      <c r="L61" s="289"/>
      <c r="M61" s="119">
        <f t="shared" si="7"/>
        <v>0</v>
      </c>
    </row>
    <row r="62" spans="1:13" x14ac:dyDescent="0.25">
      <c r="A62" s="129" t="s">
        <v>195</v>
      </c>
      <c r="B62" s="282"/>
      <c r="C62" s="282"/>
      <c r="D62" s="282"/>
      <c r="E62" s="288"/>
      <c r="F62" s="119">
        <f t="shared" si="6"/>
        <v>0</v>
      </c>
      <c r="H62" s="129" t="s">
        <v>195</v>
      </c>
      <c r="I62" s="282"/>
      <c r="J62" s="282"/>
      <c r="K62" s="282"/>
      <c r="L62" s="288"/>
      <c r="M62" s="119">
        <f t="shared" si="7"/>
        <v>0</v>
      </c>
    </row>
    <row r="63" spans="1:13" x14ac:dyDescent="0.25">
      <c r="A63" s="129" t="s">
        <v>134</v>
      </c>
      <c r="B63" s="282"/>
      <c r="C63" s="282"/>
      <c r="D63" s="282"/>
      <c r="E63" s="288"/>
      <c r="F63" s="119">
        <f t="shared" si="6"/>
        <v>0</v>
      </c>
      <c r="H63" s="129" t="s">
        <v>134</v>
      </c>
      <c r="I63" s="282"/>
      <c r="J63" s="282"/>
      <c r="K63" s="282"/>
      <c r="L63" s="288"/>
      <c r="M63" s="119">
        <f t="shared" si="7"/>
        <v>0</v>
      </c>
    </row>
    <row r="64" spans="1:13" x14ac:dyDescent="0.25">
      <c r="A64" s="129"/>
      <c r="B64" s="121">
        <f>B60+B61+B63+B62</f>
        <v>0</v>
      </c>
      <c r="C64" s="121">
        <f>C60+C61+C63+C62</f>
        <v>0</v>
      </c>
      <c r="D64" s="121">
        <f>D60+D61+D63+D62</f>
        <v>0</v>
      </c>
      <c r="E64" s="121">
        <f>E60+E61+E63+E62</f>
        <v>0</v>
      </c>
      <c r="F64" s="119">
        <f t="shared" si="6"/>
        <v>0</v>
      </c>
      <c r="H64" s="129"/>
      <c r="I64" s="121">
        <f>I60+I61+I63+I62</f>
        <v>0</v>
      </c>
      <c r="J64" s="121">
        <f>J60+J61+J63+J62</f>
        <v>0</v>
      </c>
      <c r="K64" s="121">
        <f>K60+K61+K63+K62</f>
        <v>0</v>
      </c>
      <c r="L64" s="121">
        <f>L60+L61+L63+L62</f>
        <v>0</v>
      </c>
      <c r="M64" s="119">
        <f t="shared" si="7"/>
        <v>0</v>
      </c>
    </row>
    <row r="65" spans="1:13" ht="15.75" thickBot="1" x14ac:dyDescent="0.3">
      <c r="A65" s="301" t="s">
        <v>276</v>
      </c>
      <c r="B65" s="123">
        <f>B55-B64</f>
        <v>0</v>
      </c>
      <c r="C65" s="123">
        <f>C55-C64</f>
        <v>0</v>
      </c>
      <c r="D65" s="123">
        <f>D55-D64</f>
        <v>0</v>
      </c>
      <c r="E65" s="124">
        <f>E55-E64</f>
        <v>0</v>
      </c>
      <c r="F65" s="125">
        <f t="shared" si="6"/>
        <v>0</v>
      </c>
      <c r="H65" s="301" t="s">
        <v>276</v>
      </c>
      <c r="I65" s="123">
        <f>I55-I64</f>
        <v>0</v>
      </c>
      <c r="J65" s="123">
        <f>J55-J64</f>
        <v>0</v>
      </c>
      <c r="K65" s="123">
        <f>K55-K64</f>
        <v>0</v>
      </c>
      <c r="L65" s="124">
        <f>L55-L64</f>
        <v>0</v>
      </c>
      <c r="M65" s="125">
        <f t="shared" si="7"/>
        <v>0</v>
      </c>
    </row>
    <row r="66" spans="1:13" ht="15.75" thickBot="1" x14ac:dyDescent="0.3"/>
    <row r="67" spans="1:13" ht="30" x14ac:dyDescent="0.25">
      <c r="A67" s="114" t="s">
        <v>92</v>
      </c>
      <c r="B67" s="138" t="s">
        <v>118</v>
      </c>
      <c r="C67" s="133" t="s">
        <v>117</v>
      </c>
      <c r="D67" s="133" t="s">
        <v>119</v>
      </c>
      <c r="E67" s="116" t="s">
        <v>120</v>
      </c>
      <c r="F67" s="118" t="s">
        <v>98</v>
      </c>
      <c r="H67" s="114" t="s">
        <v>106</v>
      </c>
      <c r="I67" s="138" t="s">
        <v>118</v>
      </c>
      <c r="J67" s="133" t="s">
        <v>117</v>
      </c>
      <c r="K67" s="133" t="s">
        <v>119</v>
      </c>
      <c r="L67" s="116" t="s">
        <v>120</v>
      </c>
      <c r="M67" s="118" t="s">
        <v>98</v>
      </c>
    </row>
    <row r="68" spans="1:13" x14ac:dyDescent="0.25">
      <c r="A68" s="129" t="s">
        <v>147</v>
      </c>
      <c r="B68" s="367"/>
      <c r="C68" s="367"/>
      <c r="D68" s="367"/>
      <c r="E68" s="367"/>
      <c r="F68" s="119">
        <f>E68+D68+C68+B68</f>
        <v>0</v>
      </c>
      <c r="H68" s="129" t="s">
        <v>150</v>
      </c>
      <c r="I68" s="367"/>
      <c r="J68" s="367"/>
      <c r="K68" s="367"/>
      <c r="L68" s="367"/>
      <c r="M68" s="119">
        <f>L68+K68+J68+I68</f>
        <v>0</v>
      </c>
    </row>
    <row r="69" spans="1:13" ht="6.75" customHeight="1" x14ac:dyDescent="0.25">
      <c r="A69" s="117"/>
      <c r="B69" s="285"/>
      <c r="C69" s="286"/>
      <c r="D69" s="286"/>
      <c r="E69" s="286"/>
      <c r="F69" s="120"/>
      <c r="H69" s="117"/>
      <c r="I69" s="285"/>
      <c r="J69" s="286"/>
      <c r="K69" s="286"/>
      <c r="L69" s="286"/>
      <c r="M69" s="120"/>
    </row>
    <row r="70" spans="1:13" x14ac:dyDescent="0.25">
      <c r="A70" s="129" t="s">
        <v>159</v>
      </c>
      <c r="B70" s="362"/>
      <c r="C70" s="362"/>
      <c r="D70" s="362"/>
      <c r="E70" s="362"/>
      <c r="F70" s="119">
        <f>E70+D70+C70+B70</f>
        <v>0</v>
      </c>
      <c r="H70" s="129" t="s">
        <v>162</v>
      </c>
      <c r="I70" s="362"/>
      <c r="J70" s="362"/>
      <c r="K70" s="362"/>
      <c r="L70" s="362"/>
      <c r="M70" s="119">
        <f>L70+K70+J70+I70</f>
        <v>0</v>
      </c>
    </row>
    <row r="71" spans="1:13" ht="5.25" customHeight="1" x14ac:dyDescent="0.25">
      <c r="A71" s="117"/>
      <c r="B71" s="285"/>
      <c r="C71" s="286"/>
      <c r="D71" s="286"/>
      <c r="E71" s="286"/>
      <c r="F71" s="120"/>
      <c r="H71" s="117"/>
      <c r="I71" s="285"/>
      <c r="J71" s="286"/>
      <c r="K71" s="286"/>
      <c r="L71" s="286"/>
      <c r="M71" s="120"/>
    </row>
    <row r="72" spans="1:13" x14ac:dyDescent="0.25">
      <c r="A72" s="130" t="s">
        <v>171</v>
      </c>
      <c r="B72" s="299">
        <f>B64</f>
        <v>0</v>
      </c>
      <c r="C72" s="299">
        <f>C64</f>
        <v>0</v>
      </c>
      <c r="D72" s="299">
        <f>D64</f>
        <v>0</v>
      </c>
      <c r="E72" s="299">
        <f>E64</f>
        <v>0</v>
      </c>
      <c r="F72" s="119">
        <f t="shared" ref="F72:F80" si="8">E72+D72+C72+B72</f>
        <v>0</v>
      </c>
      <c r="H72" s="130" t="s">
        <v>174</v>
      </c>
      <c r="I72" s="299">
        <f>I64</f>
        <v>0</v>
      </c>
      <c r="J72" s="299">
        <f>J64</f>
        <v>0</v>
      </c>
      <c r="K72" s="299">
        <f>K64</f>
        <v>0</v>
      </c>
      <c r="L72" s="299">
        <f>L64</f>
        <v>0</v>
      </c>
      <c r="M72" s="119">
        <f t="shared" ref="M72:M80" si="9">L72+K72+J72+I72</f>
        <v>0</v>
      </c>
    </row>
    <row r="73" spans="1:13" x14ac:dyDescent="0.25">
      <c r="A73" s="129" t="s">
        <v>125</v>
      </c>
      <c r="B73" s="282"/>
      <c r="C73" s="282"/>
      <c r="D73" s="282"/>
      <c r="E73" s="282"/>
      <c r="F73" s="119">
        <f t="shared" si="8"/>
        <v>0</v>
      </c>
      <c r="H73" s="129" t="s">
        <v>128</v>
      </c>
      <c r="I73" s="282"/>
      <c r="J73" s="282"/>
      <c r="K73" s="282"/>
      <c r="L73" s="282"/>
      <c r="M73" s="119">
        <f t="shared" si="9"/>
        <v>0</v>
      </c>
    </row>
    <row r="74" spans="1:13" x14ac:dyDescent="0.25">
      <c r="A74" s="129" t="s">
        <v>133</v>
      </c>
      <c r="B74" s="282"/>
      <c r="C74" s="282"/>
      <c r="D74" s="282"/>
      <c r="E74" s="288"/>
      <c r="F74" s="119">
        <f t="shared" si="8"/>
        <v>0</v>
      </c>
      <c r="H74" s="129" t="s">
        <v>133</v>
      </c>
      <c r="I74" s="282"/>
      <c r="J74" s="282"/>
      <c r="K74" s="282"/>
      <c r="L74" s="288"/>
      <c r="M74" s="119">
        <f t="shared" si="9"/>
        <v>0</v>
      </c>
    </row>
    <row r="75" spans="1:13" x14ac:dyDescent="0.25">
      <c r="A75" s="129"/>
      <c r="B75" s="121">
        <f>B72-B73-B74</f>
        <v>0</v>
      </c>
      <c r="C75" s="121">
        <f>C72-C73-C74</f>
        <v>0</v>
      </c>
      <c r="D75" s="121">
        <f>D72-D73-D74</f>
        <v>0</v>
      </c>
      <c r="E75" s="121">
        <f>E72-E73-E74</f>
        <v>0</v>
      </c>
      <c r="F75" s="119">
        <f t="shared" si="8"/>
        <v>0</v>
      </c>
      <c r="H75" s="129"/>
      <c r="I75" s="121">
        <f>I72-I73-I74</f>
        <v>0</v>
      </c>
      <c r="J75" s="121">
        <f>J72-J73-J74</f>
        <v>0</v>
      </c>
      <c r="K75" s="121">
        <f>K72-K73-K74</f>
        <v>0</v>
      </c>
      <c r="L75" s="121">
        <f>L72-L73-L74</f>
        <v>0</v>
      </c>
      <c r="M75" s="119">
        <f t="shared" si="9"/>
        <v>0</v>
      </c>
    </row>
    <row r="76" spans="1:13" x14ac:dyDescent="0.25">
      <c r="A76" s="129" t="s">
        <v>236</v>
      </c>
      <c r="B76" s="282"/>
      <c r="C76" s="282"/>
      <c r="D76" s="282"/>
      <c r="E76" s="282"/>
      <c r="F76" s="119">
        <f t="shared" si="8"/>
        <v>0</v>
      </c>
      <c r="H76" s="129" t="s">
        <v>239</v>
      </c>
      <c r="I76" s="282"/>
      <c r="J76" s="282"/>
      <c r="K76" s="282"/>
      <c r="L76" s="282"/>
      <c r="M76" s="119">
        <f t="shared" si="9"/>
        <v>0</v>
      </c>
    </row>
    <row r="77" spans="1:13" x14ac:dyDescent="0.25">
      <c r="A77" s="129" t="s">
        <v>195</v>
      </c>
      <c r="B77" s="282"/>
      <c r="C77" s="282"/>
      <c r="D77" s="282"/>
      <c r="E77" s="288"/>
      <c r="F77" s="119">
        <f t="shared" si="8"/>
        <v>0</v>
      </c>
      <c r="H77" s="129" t="s">
        <v>195</v>
      </c>
      <c r="I77" s="282"/>
      <c r="J77" s="282"/>
      <c r="K77" s="282"/>
      <c r="L77" s="288"/>
      <c r="M77" s="119">
        <f t="shared" si="9"/>
        <v>0</v>
      </c>
    </row>
    <row r="78" spans="1:13" x14ac:dyDescent="0.25">
      <c r="A78" s="129" t="s">
        <v>134</v>
      </c>
      <c r="B78" s="282"/>
      <c r="C78" s="282"/>
      <c r="D78" s="282"/>
      <c r="E78" s="288"/>
      <c r="F78" s="119">
        <f t="shared" si="8"/>
        <v>0</v>
      </c>
      <c r="H78" s="129" t="s">
        <v>134</v>
      </c>
      <c r="I78" s="282"/>
      <c r="J78" s="282"/>
      <c r="K78" s="282"/>
      <c r="L78" s="288"/>
      <c r="M78" s="119">
        <f t="shared" si="9"/>
        <v>0</v>
      </c>
    </row>
    <row r="79" spans="1:13" x14ac:dyDescent="0.25">
      <c r="A79" s="129"/>
      <c r="B79" s="121">
        <f>B75+B76+B78+B77</f>
        <v>0</v>
      </c>
      <c r="C79" s="121">
        <f>C75+C76+C78+C77</f>
        <v>0</v>
      </c>
      <c r="D79" s="121">
        <f>D75+D76+D78+D77</f>
        <v>0</v>
      </c>
      <c r="E79" s="121">
        <f>E75+E76+E78+E77</f>
        <v>0</v>
      </c>
      <c r="F79" s="119">
        <f t="shared" si="8"/>
        <v>0</v>
      </c>
      <c r="H79" s="129"/>
      <c r="I79" s="121">
        <f>I75+I76+I78+I77</f>
        <v>0</v>
      </c>
      <c r="J79" s="121">
        <f>J75+J76+J78+J77</f>
        <v>0</v>
      </c>
      <c r="K79" s="121">
        <f>K75+K76+K78+K77</f>
        <v>0</v>
      </c>
      <c r="L79" s="121">
        <f>L75+L76+L78+L77</f>
        <v>0</v>
      </c>
      <c r="M79" s="119">
        <f t="shared" si="9"/>
        <v>0</v>
      </c>
    </row>
    <row r="80" spans="1:13" ht="15.75" thickBot="1" x14ac:dyDescent="0.3">
      <c r="A80" s="301" t="s">
        <v>276</v>
      </c>
      <c r="B80" s="123">
        <f>B70-B79</f>
        <v>0</v>
      </c>
      <c r="C80" s="123">
        <f>C70-C79</f>
        <v>0</v>
      </c>
      <c r="D80" s="123">
        <f>D70-D79</f>
        <v>0</v>
      </c>
      <c r="E80" s="123">
        <f>E70-E79</f>
        <v>0</v>
      </c>
      <c r="F80" s="125">
        <f t="shared" si="8"/>
        <v>0</v>
      </c>
      <c r="H80" s="301" t="s">
        <v>276</v>
      </c>
      <c r="I80" s="123">
        <f>I70-I79</f>
        <v>0</v>
      </c>
      <c r="J80" s="123">
        <f>J70-J79</f>
        <v>0</v>
      </c>
      <c r="K80" s="123">
        <f>K70-K79</f>
        <v>0</v>
      </c>
      <c r="L80" s="123">
        <f>L70-L79</f>
        <v>0</v>
      </c>
      <c r="M80" s="125">
        <f t="shared" si="9"/>
        <v>0</v>
      </c>
    </row>
    <row r="81" spans="1:13" ht="15.75" thickBot="1" x14ac:dyDescent="0.3"/>
    <row r="82" spans="1:13" ht="30" x14ac:dyDescent="0.25">
      <c r="A82" s="114" t="s">
        <v>93</v>
      </c>
      <c r="B82" s="138" t="s">
        <v>118</v>
      </c>
      <c r="C82" s="133" t="s">
        <v>117</v>
      </c>
      <c r="D82" s="133" t="s">
        <v>119</v>
      </c>
      <c r="E82" s="116" t="s">
        <v>120</v>
      </c>
      <c r="F82" s="118" t="s">
        <v>98</v>
      </c>
      <c r="H82" s="114" t="s">
        <v>108</v>
      </c>
      <c r="I82" s="138" t="s">
        <v>118</v>
      </c>
      <c r="J82" s="133" t="s">
        <v>117</v>
      </c>
      <c r="K82" s="133" t="s">
        <v>119</v>
      </c>
      <c r="L82" s="116" t="s">
        <v>120</v>
      </c>
      <c r="M82" s="118" t="s">
        <v>98</v>
      </c>
    </row>
    <row r="83" spans="1:13" x14ac:dyDescent="0.25">
      <c r="A83" s="129" t="s">
        <v>148</v>
      </c>
      <c r="B83" s="367"/>
      <c r="C83" s="367"/>
      <c r="D83" s="367"/>
      <c r="E83" s="367"/>
      <c r="F83" s="119">
        <f>E83+D83+C83+B83</f>
        <v>0</v>
      </c>
      <c r="H83" s="129" t="s">
        <v>149</v>
      </c>
      <c r="I83" s="367">
        <f>'Setup &amp; Instructions'!I22</f>
        <v>0</v>
      </c>
      <c r="J83" s="367">
        <f>'Setup &amp; Instructions'!I23</f>
        <v>0</v>
      </c>
      <c r="K83" s="367">
        <f>'Setup &amp; Instructions'!I24</f>
        <v>0</v>
      </c>
      <c r="L83" s="367">
        <f>'Setup &amp; Instructions'!I25</f>
        <v>0</v>
      </c>
      <c r="M83" s="119">
        <f>L83+K83+J83+I83</f>
        <v>0</v>
      </c>
    </row>
    <row r="84" spans="1:13" ht="5.25" customHeight="1" x14ac:dyDescent="0.25">
      <c r="A84" s="117"/>
      <c r="B84" s="285"/>
      <c r="C84" s="286"/>
      <c r="D84" s="286"/>
      <c r="E84" s="286"/>
      <c r="F84" s="120"/>
      <c r="H84" s="117"/>
      <c r="I84" s="285"/>
      <c r="J84" s="286"/>
      <c r="K84" s="286"/>
      <c r="L84" s="286"/>
      <c r="M84" s="120"/>
    </row>
    <row r="85" spans="1:13" x14ac:dyDescent="0.25">
      <c r="A85" s="129" t="s">
        <v>160</v>
      </c>
      <c r="B85" s="362"/>
      <c r="C85" s="362"/>
      <c r="D85" s="362"/>
      <c r="E85" s="362"/>
      <c r="F85" s="119">
        <f>E85+D85+C85+B85</f>
        <v>0</v>
      </c>
      <c r="H85" s="129" t="s">
        <v>161</v>
      </c>
      <c r="I85" s="362"/>
      <c r="J85" s="362"/>
      <c r="K85" s="362"/>
      <c r="L85" s="362"/>
      <c r="M85" s="119">
        <f>L85+K85+J85+I85</f>
        <v>0</v>
      </c>
    </row>
    <row r="86" spans="1:13" ht="5.25" customHeight="1" x14ac:dyDescent="0.25">
      <c r="A86" s="117"/>
      <c r="B86" s="285"/>
      <c r="C86" s="286"/>
      <c r="D86" s="286"/>
      <c r="E86" s="286"/>
      <c r="F86" s="120"/>
      <c r="H86" s="117"/>
      <c r="I86" s="285"/>
      <c r="J86" s="286"/>
      <c r="K86" s="286"/>
      <c r="L86" s="286"/>
      <c r="M86" s="120"/>
    </row>
    <row r="87" spans="1:13" x14ac:dyDescent="0.25">
      <c r="A87" s="130" t="s">
        <v>172</v>
      </c>
      <c r="B87" s="299">
        <f>B79</f>
        <v>0</v>
      </c>
      <c r="C87" s="299">
        <f>C79</f>
        <v>0</v>
      </c>
      <c r="D87" s="299">
        <f>D79</f>
        <v>0</v>
      </c>
      <c r="E87" s="299">
        <f>E79</f>
        <v>0</v>
      </c>
      <c r="F87" s="119">
        <f t="shared" ref="F87:F95" si="10">E87+D87+C87+B87</f>
        <v>0</v>
      </c>
      <c r="H87" s="130" t="s">
        <v>173</v>
      </c>
      <c r="I87" s="299">
        <f>I79</f>
        <v>0</v>
      </c>
      <c r="J87" s="299">
        <f>J79</f>
        <v>0</v>
      </c>
      <c r="K87" s="299">
        <f>K79</f>
        <v>0</v>
      </c>
      <c r="L87" s="299">
        <f>L79</f>
        <v>0</v>
      </c>
      <c r="M87" s="119">
        <f t="shared" ref="M87:M95" si="11">L87+K87+J87+I87</f>
        <v>0</v>
      </c>
    </row>
    <row r="88" spans="1:13" x14ac:dyDescent="0.25">
      <c r="A88" s="129" t="s">
        <v>126</v>
      </c>
      <c r="B88" s="282"/>
      <c r="C88" s="282"/>
      <c r="D88" s="282"/>
      <c r="E88" s="282"/>
      <c r="F88" s="119">
        <f t="shared" si="10"/>
        <v>0</v>
      </c>
      <c r="H88" s="129" t="s">
        <v>127</v>
      </c>
      <c r="I88" s="282"/>
      <c r="J88" s="282"/>
      <c r="K88" s="282"/>
      <c r="L88" s="282"/>
      <c r="M88" s="119">
        <f t="shared" si="11"/>
        <v>0</v>
      </c>
    </row>
    <row r="89" spans="1:13" x14ac:dyDescent="0.25">
      <c r="A89" s="129" t="s">
        <v>133</v>
      </c>
      <c r="B89" s="282"/>
      <c r="C89" s="282"/>
      <c r="D89" s="282"/>
      <c r="E89" s="288"/>
      <c r="F89" s="119">
        <f t="shared" si="10"/>
        <v>0</v>
      </c>
      <c r="H89" s="129" t="s">
        <v>133</v>
      </c>
      <c r="I89" s="282"/>
      <c r="J89" s="282"/>
      <c r="K89" s="282"/>
      <c r="L89" s="288"/>
      <c r="M89" s="119">
        <f t="shared" si="11"/>
        <v>0</v>
      </c>
    </row>
    <row r="90" spans="1:13" x14ac:dyDescent="0.25">
      <c r="A90" s="129"/>
      <c r="B90" s="121">
        <f>B87-B88-B89</f>
        <v>0</v>
      </c>
      <c r="C90" s="121">
        <f>C87-C88-C89</f>
        <v>0</v>
      </c>
      <c r="D90" s="121">
        <f>D87-D88-D89</f>
        <v>0</v>
      </c>
      <c r="E90" s="121">
        <f>E87-E88-E89</f>
        <v>0</v>
      </c>
      <c r="F90" s="119">
        <f t="shared" si="10"/>
        <v>0</v>
      </c>
      <c r="H90" s="129"/>
      <c r="I90" s="121">
        <f>I87-I88-I89</f>
        <v>0</v>
      </c>
      <c r="J90" s="121">
        <f>J87-J88-J89</f>
        <v>0</v>
      </c>
      <c r="K90" s="121">
        <f>K87-K88-K89</f>
        <v>0</v>
      </c>
      <c r="L90" s="121">
        <f>L87-L88-L89</f>
        <v>0</v>
      </c>
      <c r="M90" s="119">
        <f t="shared" si="11"/>
        <v>0</v>
      </c>
    </row>
    <row r="91" spans="1:13" x14ac:dyDescent="0.25">
      <c r="A91" s="129" t="s">
        <v>237</v>
      </c>
      <c r="B91" s="282"/>
      <c r="C91" s="282"/>
      <c r="D91" s="282"/>
      <c r="E91" s="282"/>
      <c r="F91" s="119">
        <f t="shared" si="10"/>
        <v>0</v>
      </c>
      <c r="H91" s="129" t="s">
        <v>238</v>
      </c>
      <c r="I91" s="282"/>
      <c r="J91" s="282"/>
      <c r="K91" s="282"/>
      <c r="L91" s="282"/>
      <c r="M91" s="119">
        <f t="shared" si="11"/>
        <v>0</v>
      </c>
    </row>
    <row r="92" spans="1:13" x14ac:dyDescent="0.25">
      <c r="A92" s="129" t="s">
        <v>195</v>
      </c>
      <c r="B92" s="282"/>
      <c r="C92" s="282"/>
      <c r="D92" s="282"/>
      <c r="E92" s="288"/>
      <c r="F92" s="119">
        <f t="shared" si="10"/>
        <v>0</v>
      </c>
      <c r="H92" s="129" t="s">
        <v>195</v>
      </c>
      <c r="I92" s="282"/>
      <c r="J92" s="282"/>
      <c r="K92" s="282"/>
      <c r="L92" s="288"/>
      <c r="M92" s="119">
        <f t="shared" si="11"/>
        <v>0</v>
      </c>
    </row>
    <row r="93" spans="1:13" x14ac:dyDescent="0.25">
      <c r="A93" s="129" t="s">
        <v>134</v>
      </c>
      <c r="B93" s="282"/>
      <c r="C93" s="282"/>
      <c r="D93" s="282"/>
      <c r="E93" s="288"/>
      <c r="F93" s="119">
        <f t="shared" si="10"/>
        <v>0</v>
      </c>
      <c r="H93" s="129" t="s">
        <v>134</v>
      </c>
      <c r="I93" s="282"/>
      <c r="J93" s="282"/>
      <c r="K93" s="282"/>
      <c r="L93" s="288"/>
      <c r="M93" s="119">
        <f t="shared" si="11"/>
        <v>0</v>
      </c>
    </row>
    <row r="94" spans="1:13" x14ac:dyDescent="0.25">
      <c r="A94" s="129"/>
      <c r="B94" s="121">
        <f>B90+B91+B93+B92</f>
        <v>0</v>
      </c>
      <c r="C94" s="121">
        <f>C90+C91+C93+C92</f>
        <v>0</v>
      </c>
      <c r="D94" s="121">
        <f>D90+D91+D93+D92</f>
        <v>0</v>
      </c>
      <c r="E94" s="121">
        <f>E90+E91+E93+E92</f>
        <v>0</v>
      </c>
      <c r="F94" s="119">
        <f t="shared" si="10"/>
        <v>0</v>
      </c>
      <c r="H94" s="129"/>
      <c r="I94" s="121">
        <f>I90+I91+I93+I92</f>
        <v>0</v>
      </c>
      <c r="J94" s="121">
        <f>J90+J91+J93+J92</f>
        <v>0</v>
      </c>
      <c r="K94" s="121">
        <f>K90+K91+K93+K92</f>
        <v>0</v>
      </c>
      <c r="L94" s="121">
        <f>L90+L91+L93+L92</f>
        <v>0</v>
      </c>
      <c r="M94" s="119">
        <f t="shared" si="11"/>
        <v>0</v>
      </c>
    </row>
    <row r="95" spans="1:13" ht="15.75" thickBot="1" x14ac:dyDescent="0.3">
      <c r="A95" s="301" t="s">
        <v>276</v>
      </c>
      <c r="B95" s="123">
        <f>B85-B94</f>
        <v>0</v>
      </c>
      <c r="C95" s="123">
        <f>C85-C94</f>
        <v>0</v>
      </c>
      <c r="D95" s="123">
        <f>D85-D94</f>
        <v>0</v>
      </c>
      <c r="E95" s="123">
        <f>E85-E94</f>
        <v>0</v>
      </c>
      <c r="F95" s="125">
        <f t="shared" si="10"/>
        <v>0</v>
      </c>
      <c r="H95" s="301" t="s">
        <v>276</v>
      </c>
      <c r="I95" s="123">
        <f>I85-I94</f>
        <v>0</v>
      </c>
      <c r="J95" s="123">
        <f>J85-J94</f>
        <v>0</v>
      </c>
      <c r="K95" s="123">
        <f>K85-K94</f>
        <v>0</v>
      </c>
      <c r="L95" s="123">
        <f>L85-L94</f>
        <v>0</v>
      </c>
      <c r="M95" s="125">
        <f t="shared" si="11"/>
        <v>0</v>
      </c>
    </row>
  </sheetData>
  <mergeCells count="1">
    <mergeCell ref="A1:M1"/>
  </mergeCells>
  <pageMargins left="0.7" right="0.7" top="0.5" bottom="0.5" header="0.3" footer="0.3"/>
  <pageSetup orientation="portrait" r:id="rId1"/>
  <rowBreaks count="1" manualBreakCount="1">
    <brk id="48"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M77"/>
  <sheetViews>
    <sheetView zoomScaleNormal="100" workbookViewId="0">
      <selection activeCell="P5" sqref="P5"/>
    </sheetView>
  </sheetViews>
  <sheetFormatPr defaultRowHeight="15" x14ac:dyDescent="0.25"/>
  <cols>
    <col min="1" max="1" width="31.85546875" bestFit="1" customWidth="1"/>
    <col min="2" max="3" width="7.5703125" customWidth="1"/>
    <col min="4" max="4" width="8.42578125" customWidth="1"/>
    <col min="5" max="5" width="7.5703125" customWidth="1"/>
    <col min="6" max="6" width="9.140625" customWidth="1"/>
    <col min="8" max="8" width="34.28515625" customWidth="1"/>
    <col min="9" max="10" width="7.5703125" customWidth="1"/>
    <col min="11" max="11" width="8.42578125" customWidth="1"/>
    <col min="12" max="12" width="7.5703125" customWidth="1"/>
  </cols>
  <sheetData>
    <row r="1" spans="1:13" ht="37.5" customHeight="1" thickBot="1" x14ac:dyDescent="0.3">
      <c r="A1" s="441" t="s">
        <v>346</v>
      </c>
      <c r="B1" s="442"/>
      <c r="C1" s="442"/>
      <c r="D1" s="442"/>
      <c r="E1" s="442"/>
      <c r="F1" s="442"/>
      <c r="G1" s="442"/>
      <c r="H1" s="442"/>
      <c r="I1" s="442"/>
      <c r="J1" s="442"/>
      <c r="K1" s="442"/>
      <c r="L1" s="442"/>
      <c r="M1" s="443"/>
    </row>
    <row r="2" spans="1:13" ht="20.25" customHeight="1" x14ac:dyDescent="0.25">
      <c r="A2" s="83"/>
      <c r="B2" s="83"/>
      <c r="C2" s="83"/>
      <c r="D2" s="83"/>
      <c r="E2" s="83"/>
      <c r="F2" s="83"/>
      <c r="G2" s="83"/>
      <c r="H2" s="83"/>
      <c r="I2" s="83"/>
      <c r="J2" s="83"/>
      <c r="K2" s="83"/>
      <c r="L2" s="83"/>
      <c r="M2" s="83"/>
    </row>
    <row r="3" spans="1:13" ht="18.75" x14ac:dyDescent="0.3">
      <c r="A3" s="113" t="s">
        <v>86</v>
      </c>
      <c r="D3" s="156"/>
      <c r="E3" s="155">
        <f>DistrictName</f>
        <v>0</v>
      </c>
      <c r="F3" s="137" t="s">
        <v>110</v>
      </c>
      <c r="H3" s="113" t="s">
        <v>86</v>
      </c>
      <c r="K3" s="156"/>
      <c r="L3" s="155">
        <f>DistrictName</f>
        <v>0</v>
      </c>
      <c r="M3" s="137" t="s">
        <v>110</v>
      </c>
    </row>
    <row r="4" spans="1:13" ht="19.5" thickBot="1" x14ac:dyDescent="0.35">
      <c r="A4" s="153" t="s">
        <v>111</v>
      </c>
      <c r="B4" s="154">
        <f>'Setup &amp; Instructions'!G5</f>
        <v>0</v>
      </c>
      <c r="H4" s="153" t="s">
        <v>112</v>
      </c>
      <c r="I4" s="154">
        <f>'Setup &amp; Instructions'!G5</f>
        <v>0</v>
      </c>
    </row>
    <row r="5" spans="1:13" ht="30" x14ac:dyDescent="0.25">
      <c r="A5" s="114" t="s">
        <v>88</v>
      </c>
      <c r="B5" s="132" t="s">
        <v>12</v>
      </c>
      <c r="C5" s="133" t="s">
        <v>302</v>
      </c>
      <c r="D5" s="133" t="s">
        <v>322</v>
      </c>
      <c r="E5" s="243" t="s">
        <v>267</v>
      </c>
      <c r="F5" s="118" t="s">
        <v>98</v>
      </c>
      <c r="H5" s="114" t="s">
        <v>99</v>
      </c>
      <c r="I5" s="132" t="s">
        <v>12</v>
      </c>
      <c r="J5" s="133" t="s">
        <v>302</v>
      </c>
      <c r="K5" s="133" t="s">
        <v>322</v>
      </c>
      <c r="L5" s="243" t="s">
        <v>267</v>
      </c>
      <c r="M5" s="118" t="s">
        <v>98</v>
      </c>
    </row>
    <row r="6" spans="1:13" x14ac:dyDescent="0.25">
      <c r="A6" s="129" t="s">
        <v>143</v>
      </c>
      <c r="B6" s="367"/>
      <c r="C6" s="367"/>
      <c r="D6" s="367"/>
      <c r="E6" s="368"/>
      <c r="F6" s="119">
        <f>E6+D6+C6+B6</f>
        <v>0</v>
      </c>
      <c r="H6" s="129" t="s">
        <v>154</v>
      </c>
      <c r="I6" s="367"/>
      <c r="J6" s="367"/>
      <c r="K6" s="367"/>
      <c r="L6" s="368"/>
      <c r="M6" s="119">
        <f>L6+K6+J6+I6</f>
        <v>0</v>
      </c>
    </row>
    <row r="7" spans="1:13" ht="3" customHeight="1" x14ac:dyDescent="0.25">
      <c r="A7" s="117"/>
      <c r="B7" s="285"/>
      <c r="C7" s="286"/>
      <c r="D7" s="286"/>
      <c r="E7" s="287"/>
      <c r="F7" s="120"/>
      <c r="H7" s="117"/>
      <c r="I7" s="285"/>
      <c r="J7" s="286"/>
      <c r="K7" s="286"/>
      <c r="L7" s="287"/>
      <c r="M7" s="120"/>
    </row>
    <row r="8" spans="1:13" x14ac:dyDescent="0.25">
      <c r="A8" s="129" t="s">
        <v>155</v>
      </c>
      <c r="B8" s="362"/>
      <c r="C8" s="362"/>
      <c r="D8" s="362"/>
      <c r="E8" s="363"/>
      <c r="F8" s="119">
        <f>E8+D8+C8+B8</f>
        <v>0</v>
      </c>
      <c r="H8" s="129" t="s">
        <v>166</v>
      </c>
      <c r="I8" s="362"/>
      <c r="J8" s="362"/>
      <c r="K8" s="362"/>
      <c r="L8" s="363"/>
      <c r="M8" s="119">
        <f>L8+K8+J8+I8</f>
        <v>0</v>
      </c>
    </row>
    <row r="9" spans="1:13" ht="4.5" customHeight="1" x14ac:dyDescent="0.25">
      <c r="A9" s="117"/>
      <c r="B9" s="285"/>
      <c r="C9" s="286"/>
      <c r="D9" s="286"/>
      <c r="E9" s="287"/>
      <c r="F9" s="120"/>
      <c r="H9" s="117"/>
      <c r="I9" s="285"/>
      <c r="J9" s="286"/>
      <c r="K9" s="286"/>
      <c r="L9" s="287"/>
      <c r="M9" s="120"/>
    </row>
    <row r="10" spans="1:13" x14ac:dyDescent="0.25">
      <c r="A10" s="130" t="s">
        <v>179</v>
      </c>
      <c r="B10" s="299">
        <f>'Setup &amp; Instructions'!D22</f>
        <v>0</v>
      </c>
      <c r="C10" s="299">
        <f>'Setup &amp; Instructions'!D23</f>
        <v>0</v>
      </c>
      <c r="D10" s="299">
        <f>'Setup &amp; Instructions'!D24</f>
        <v>0</v>
      </c>
      <c r="E10" s="300">
        <f>'Setup &amp; Instructions'!D25</f>
        <v>0</v>
      </c>
      <c r="F10" s="119">
        <f t="shared" ref="F10:F15" si="0">E10+D10+C10+B10</f>
        <v>0</v>
      </c>
      <c r="H10" s="130" t="s">
        <v>189</v>
      </c>
      <c r="I10" s="299">
        <f>B76</f>
        <v>0</v>
      </c>
      <c r="J10" s="299">
        <f>C76</f>
        <v>0</v>
      </c>
      <c r="K10" s="299">
        <f>D76</f>
        <v>0</v>
      </c>
      <c r="L10" s="299">
        <f>E76</f>
        <v>0</v>
      </c>
      <c r="M10" s="119">
        <f t="shared" ref="M10:M15" si="1">L10+K10+J10+I10</f>
        <v>0</v>
      </c>
    </row>
    <row r="11" spans="1:13" x14ac:dyDescent="0.25">
      <c r="A11" s="129" t="s">
        <v>84</v>
      </c>
      <c r="B11" s="282"/>
      <c r="C11" s="282"/>
      <c r="D11" s="282"/>
      <c r="E11" s="288"/>
      <c r="F11" s="119">
        <f t="shared" si="0"/>
        <v>0</v>
      </c>
      <c r="H11" s="129" t="s">
        <v>100</v>
      </c>
      <c r="I11" s="282"/>
      <c r="J11" s="282"/>
      <c r="K11" s="282"/>
      <c r="L11" s="288"/>
      <c r="M11" s="119">
        <f t="shared" si="1"/>
        <v>0</v>
      </c>
    </row>
    <row r="12" spans="1:13" x14ac:dyDescent="0.25">
      <c r="A12" s="129"/>
      <c r="B12" s="121">
        <f>B10-B11</f>
        <v>0</v>
      </c>
      <c r="C12" s="121">
        <f>C10-C11</f>
        <v>0</v>
      </c>
      <c r="D12" s="121">
        <f>D10-D11</f>
        <v>0</v>
      </c>
      <c r="E12" s="126">
        <f>E10-E11</f>
        <v>0</v>
      </c>
      <c r="F12" s="119">
        <f t="shared" si="0"/>
        <v>0</v>
      </c>
      <c r="H12" s="129"/>
      <c r="I12" s="121">
        <f>I10-I11</f>
        <v>0</v>
      </c>
      <c r="J12" s="121">
        <f>J10-J11</f>
        <v>0</v>
      </c>
      <c r="K12" s="121">
        <f>K10-K11</f>
        <v>0</v>
      </c>
      <c r="L12" s="126">
        <f>L10-L11</f>
        <v>0</v>
      </c>
      <c r="M12" s="119">
        <f t="shared" si="1"/>
        <v>0</v>
      </c>
    </row>
    <row r="13" spans="1:13" x14ac:dyDescent="0.25">
      <c r="A13" s="129" t="s">
        <v>244</v>
      </c>
      <c r="B13" s="282"/>
      <c r="C13" s="282"/>
      <c r="D13" s="282"/>
      <c r="E13" s="288"/>
      <c r="F13" s="119">
        <f t="shared" si="0"/>
        <v>0</v>
      </c>
      <c r="H13" s="129" t="s">
        <v>254</v>
      </c>
      <c r="I13" s="282"/>
      <c r="J13" s="282"/>
      <c r="K13" s="282"/>
      <c r="L13" s="288"/>
      <c r="M13" s="119">
        <f t="shared" si="1"/>
        <v>0</v>
      </c>
    </row>
    <row r="14" spans="1:13" x14ac:dyDescent="0.25">
      <c r="A14" s="129"/>
      <c r="B14" s="121">
        <f>B12+B13</f>
        <v>0</v>
      </c>
      <c r="C14" s="121">
        <f>C12+C13</f>
        <v>0</v>
      </c>
      <c r="D14" s="121">
        <f>D12+D13</f>
        <v>0</v>
      </c>
      <c r="E14" s="126">
        <f>E12+E13</f>
        <v>0</v>
      </c>
      <c r="F14" s="119">
        <f t="shared" si="0"/>
        <v>0</v>
      </c>
      <c r="H14" s="129"/>
      <c r="I14" s="121">
        <f>I12+I13</f>
        <v>0</v>
      </c>
      <c r="J14" s="121">
        <f>J12+J13</f>
        <v>0</v>
      </c>
      <c r="K14" s="121">
        <f>K12+K13</f>
        <v>0</v>
      </c>
      <c r="L14" s="126">
        <f>L12+L13</f>
        <v>0</v>
      </c>
      <c r="M14" s="119">
        <f t="shared" si="1"/>
        <v>0</v>
      </c>
    </row>
    <row r="15" spans="1:13" ht="15.75" thickBot="1" x14ac:dyDescent="0.3">
      <c r="A15" s="131" t="s">
        <v>83</v>
      </c>
      <c r="B15" s="123">
        <f>B8-B14</f>
        <v>0</v>
      </c>
      <c r="C15" s="123">
        <f>C8-C14</f>
        <v>0</v>
      </c>
      <c r="D15" s="123">
        <f>D8-D14</f>
        <v>0</v>
      </c>
      <c r="E15" s="128">
        <f>E8-E14</f>
        <v>0</v>
      </c>
      <c r="F15" s="125">
        <f t="shared" si="0"/>
        <v>0</v>
      </c>
      <c r="H15" s="131" t="s">
        <v>83</v>
      </c>
      <c r="I15" s="123">
        <f>I8-I14</f>
        <v>0</v>
      </c>
      <c r="J15" s="123">
        <f>J8-J14</f>
        <v>0</v>
      </c>
      <c r="K15" s="123">
        <f>K8-K14</f>
        <v>0</v>
      </c>
      <c r="L15" s="128">
        <f>L8-L14</f>
        <v>0</v>
      </c>
      <c r="M15" s="125">
        <f t="shared" si="1"/>
        <v>0</v>
      </c>
    </row>
    <row r="16" spans="1:13" ht="15.75" thickBot="1" x14ac:dyDescent="0.3"/>
    <row r="17" spans="1:13" ht="30" x14ac:dyDescent="0.25">
      <c r="A17" s="114" t="s">
        <v>89</v>
      </c>
      <c r="B17" s="132" t="s">
        <v>12</v>
      </c>
      <c r="C17" s="133" t="s">
        <v>302</v>
      </c>
      <c r="D17" s="134" t="s">
        <v>85</v>
      </c>
      <c r="E17" s="243" t="s">
        <v>267</v>
      </c>
      <c r="F17" s="116" t="s">
        <v>98</v>
      </c>
      <c r="H17" s="114" t="s">
        <v>101</v>
      </c>
      <c r="I17" s="132" t="s">
        <v>12</v>
      </c>
      <c r="J17" s="133" t="s">
        <v>302</v>
      </c>
      <c r="K17" s="134" t="s">
        <v>85</v>
      </c>
      <c r="L17" s="243" t="s">
        <v>267</v>
      </c>
      <c r="M17" s="116" t="s">
        <v>98</v>
      </c>
    </row>
    <row r="18" spans="1:13" x14ac:dyDescent="0.25">
      <c r="A18" s="129" t="s">
        <v>144</v>
      </c>
      <c r="B18" s="367"/>
      <c r="C18" s="367"/>
      <c r="D18" s="367"/>
      <c r="E18" s="368"/>
      <c r="F18" s="126">
        <f>E18+D18+C18+B18</f>
        <v>0</v>
      </c>
      <c r="H18" s="129" t="s">
        <v>153</v>
      </c>
      <c r="I18" s="367"/>
      <c r="J18" s="367"/>
      <c r="K18" s="367"/>
      <c r="L18" s="368"/>
      <c r="M18" s="126">
        <f>L18+K18+J18+I18</f>
        <v>0</v>
      </c>
    </row>
    <row r="19" spans="1:13" ht="3" customHeight="1" x14ac:dyDescent="0.25">
      <c r="A19" s="117"/>
      <c r="B19" s="285"/>
      <c r="C19" s="286"/>
      <c r="D19" s="286"/>
      <c r="E19" s="287"/>
      <c r="F19" s="127"/>
      <c r="H19" s="117"/>
      <c r="I19" s="285"/>
      <c r="J19" s="286"/>
      <c r="K19" s="286"/>
      <c r="L19" s="287"/>
      <c r="M19" s="127"/>
    </row>
    <row r="20" spans="1:13" x14ac:dyDescent="0.25">
      <c r="A20" s="129" t="s">
        <v>156</v>
      </c>
      <c r="B20" s="362"/>
      <c r="C20" s="362"/>
      <c r="D20" s="362"/>
      <c r="E20" s="363"/>
      <c r="F20" s="126">
        <f>E20+D20+C20+B20</f>
        <v>0</v>
      </c>
      <c r="H20" s="129" t="s">
        <v>165</v>
      </c>
      <c r="I20" s="362"/>
      <c r="J20" s="362"/>
      <c r="K20" s="362"/>
      <c r="L20" s="363"/>
      <c r="M20" s="126">
        <f>L20+K20+J20+I20</f>
        <v>0</v>
      </c>
    </row>
    <row r="21" spans="1:13" ht="3.75" customHeight="1" x14ac:dyDescent="0.25">
      <c r="A21" s="117"/>
      <c r="B21" s="285"/>
      <c r="C21" s="286"/>
      <c r="D21" s="286"/>
      <c r="E21" s="287"/>
      <c r="F21" s="127"/>
      <c r="H21" s="117"/>
      <c r="I21" s="285"/>
      <c r="J21" s="286"/>
      <c r="K21" s="286"/>
      <c r="L21" s="287"/>
      <c r="M21" s="127"/>
    </row>
    <row r="22" spans="1:13" x14ac:dyDescent="0.25">
      <c r="A22" s="130" t="s">
        <v>168</v>
      </c>
      <c r="B22" s="299">
        <f>B14</f>
        <v>0</v>
      </c>
      <c r="C22" s="299">
        <f>C14</f>
        <v>0</v>
      </c>
      <c r="D22" s="299">
        <f>D14</f>
        <v>0</v>
      </c>
      <c r="E22" s="299">
        <f>E14</f>
        <v>0</v>
      </c>
      <c r="F22" s="126">
        <f t="shared" ref="F22:F27" si="2">E22+D22+C22+B22</f>
        <v>0</v>
      </c>
      <c r="H22" s="130" t="s">
        <v>188</v>
      </c>
      <c r="I22" s="299">
        <f>I14</f>
        <v>0</v>
      </c>
      <c r="J22" s="299">
        <f>J14</f>
        <v>0</v>
      </c>
      <c r="K22" s="299">
        <f>K14</f>
        <v>0</v>
      </c>
      <c r="L22" s="299">
        <f>L14</f>
        <v>0</v>
      </c>
      <c r="M22" s="126">
        <f t="shared" ref="M22:M27" si="3">L22+K22+J22+I22</f>
        <v>0</v>
      </c>
    </row>
    <row r="23" spans="1:13" x14ac:dyDescent="0.25">
      <c r="A23" s="129" t="s">
        <v>87</v>
      </c>
      <c r="B23" s="282"/>
      <c r="C23" s="282"/>
      <c r="D23" s="282"/>
      <c r="E23" s="288"/>
      <c r="F23" s="126">
        <f t="shared" si="2"/>
        <v>0</v>
      </c>
      <c r="H23" s="129" t="s">
        <v>102</v>
      </c>
      <c r="I23" s="282"/>
      <c r="J23" s="282"/>
      <c r="K23" s="282"/>
      <c r="L23" s="288"/>
      <c r="M23" s="126">
        <f t="shared" si="3"/>
        <v>0</v>
      </c>
    </row>
    <row r="24" spans="1:13" x14ac:dyDescent="0.25">
      <c r="A24" s="129"/>
      <c r="B24" s="121">
        <f>B22-B23</f>
        <v>0</v>
      </c>
      <c r="C24" s="121">
        <f>C22-C23</f>
        <v>0</v>
      </c>
      <c r="D24" s="121">
        <f>D22-D23</f>
        <v>0</v>
      </c>
      <c r="E24" s="126">
        <f>E22-E23</f>
        <v>0</v>
      </c>
      <c r="F24" s="126">
        <f t="shared" si="2"/>
        <v>0</v>
      </c>
      <c r="H24" s="129"/>
      <c r="I24" s="121">
        <f>I22-I23</f>
        <v>0</v>
      </c>
      <c r="J24" s="121">
        <f>J22-J23</f>
        <v>0</v>
      </c>
      <c r="K24" s="121">
        <f>K22-K23</f>
        <v>0</v>
      </c>
      <c r="L24" s="126">
        <f>L22-L23</f>
        <v>0</v>
      </c>
      <c r="M24" s="126">
        <f t="shared" si="3"/>
        <v>0</v>
      </c>
    </row>
    <row r="25" spans="1:13" x14ac:dyDescent="0.25">
      <c r="A25" s="129" t="s">
        <v>245</v>
      </c>
      <c r="B25" s="282"/>
      <c r="C25" s="282"/>
      <c r="D25" s="282"/>
      <c r="E25" s="288"/>
      <c r="F25" s="126">
        <f t="shared" si="2"/>
        <v>0</v>
      </c>
      <c r="H25" s="129" t="s">
        <v>253</v>
      </c>
      <c r="I25" s="282"/>
      <c r="J25" s="282"/>
      <c r="K25" s="282"/>
      <c r="L25" s="288"/>
      <c r="M25" s="126">
        <f t="shared" si="3"/>
        <v>0</v>
      </c>
    </row>
    <row r="26" spans="1:13" x14ac:dyDescent="0.25">
      <c r="A26" s="129"/>
      <c r="B26" s="121">
        <f>B24+B25</f>
        <v>0</v>
      </c>
      <c r="C26" s="121">
        <f>C24+C25</f>
        <v>0</v>
      </c>
      <c r="D26" s="121">
        <f>D24+D25</f>
        <v>0</v>
      </c>
      <c r="E26" s="126">
        <f>E24+E25</f>
        <v>0</v>
      </c>
      <c r="F26" s="126">
        <f t="shared" si="2"/>
        <v>0</v>
      </c>
      <c r="H26" s="129"/>
      <c r="I26" s="121">
        <f>I24+I25</f>
        <v>0</v>
      </c>
      <c r="J26" s="121">
        <f>J24+J25</f>
        <v>0</v>
      </c>
      <c r="K26" s="121">
        <f>K24+K25</f>
        <v>0</v>
      </c>
      <c r="L26" s="126">
        <f>L24+L25</f>
        <v>0</v>
      </c>
      <c r="M26" s="126">
        <f t="shared" si="3"/>
        <v>0</v>
      </c>
    </row>
    <row r="27" spans="1:13" ht="15.75" thickBot="1" x14ac:dyDescent="0.3">
      <c r="A27" s="131" t="s">
        <v>83</v>
      </c>
      <c r="B27" s="123">
        <f>B20-B26</f>
        <v>0</v>
      </c>
      <c r="C27" s="123">
        <f>C20-C26</f>
        <v>0</v>
      </c>
      <c r="D27" s="123">
        <f>D20-D26</f>
        <v>0</v>
      </c>
      <c r="E27" s="128">
        <f>E20-E26</f>
        <v>0</v>
      </c>
      <c r="F27" s="128">
        <f t="shared" si="2"/>
        <v>0</v>
      </c>
      <c r="H27" s="131" t="s">
        <v>83</v>
      </c>
      <c r="I27" s="123">
        <f>I20-I26</f>
        <v>0</v>
      </c>
      <c r="J27" s="123">
        <f>J20-J26</f>
        <v>0</v>
      </c>
      <c r="K27" s="123">
        <f>K20-K26</f>
        <v>0</v>
      </c>
      <c r="L27" s="128">
        <f>L20-L26</f>
        <v>0</v>
      </c>
      <c r="M27" s="128">
        <f t="shared" si="3"/>
        <v>0</v>
      </c>
    </row>
    <row r="28" spans="1:13" ht="15.75" thickBot="1" x14ac:dyDescent="0.3"/>
    <row r="29" spans="1:13" ht="30" x14ac:dyDescent="0.25">
      <c r="A29" s="114" t="s">
        <v>90</v>
      </c>
      <c r="B29" s="132" t="s">
        <v>12</v>
      </c>
      <c r="C29" s="133" t="s">
        <v>302</v>
      </c>
      <c r="D29" s="134" t="s">
        <v>85</v>
      </c>
      <c r="E29" s="243" t="s">
        <v>267</v>
      </c>
      <c r="F29" s="116" t="s">
        <v>98</v>
      </c>
      <c r="H29" s="114" t="s">
        <v>103</v>
      </c>
      <c r="I29" s="132" t="s">
        <v>12</v>
      </c>
      <c r="J29" s="133" t="s">
        <v>302</v>
      </c>
      <c r="K29" s="134" t="s">
        <v>85</v>
      </c>
      <c r="L29" s="243" t="s">
        <v>267</v>
      </c>
      <c r="M29" s="116" t="s">
        <v>98</v>
      </c>
    </row>
    <row r="30" spans="1:13" x14ac:dyDescent="0.25">
      <c r="A30" s="129" t="s">
        <v>145</v>
      </c>
      <c r="B30" s="367"/>
      <c r="C30" s="367"/>
      <c r="D30" s="367"/>
      <c r="E30" s="368"/>
      <c r="F30" s="126">
        <f>E30+D30+C30+B30</f>
        <v>0</v>
      </c>
      <c r="H30" s="129" t="s">
        <v>152</v>
      </c>
      <c r="I30" s="367"/>
      <c r="J30" s="367"/>
      <c r="K30" s="367"/>
      <c r="L30" s="368"/>
      <c r="M30" s="126">
        <f>L30+K30+J30+I30</f>
        <v>0</v>
      </c>
    </row>
    <row r="31" spans="1:13" ht="3.75" customHeight="1" x14ac:dyDescent="0.25">
      <c r="A31" s="117"/>
      <c r="B31" s="285"/>
      <c r="C31" s="286"/>
      <c r="D31" s="286"/>
      <c r="E31" s="287"/>
      <c r="F31" s="127"/>
      <c r="H31" s="117"/>
      <c r="I31" s="285"/>
      <c r="J31" s="286"/>
      <c r="K31" s="286"/>
      <c r="L31" s="287"/>
      <c r="M31" s="127"/>
    </row>
    <row r="32" spans="1:13" x14ac:dyDescent="0.25">
      <c r="A32" s="129" t="s">
        <v>157</v>
      </c>
      <c r="B32" s="362"/>
      <c r="C32" s="362"/>
      <c r="D32" s="362"/>
      <c r="E32" s="363"/>
      <c r="F32" s="126">
        <f>E32+D32+C32+B32</f>
        <v>0</v>
      </c>
      <c r="H32" s="129" t="s">
        <v>164</v>
      </c>
      <c r="I32" s="362"/>
      <c r="J32" s="362"/>
      <c r="K32" s="362"/>
      <c r="L32" s="363"/>
      <c r="M32" s="126">
        <f>L32+K32+J32+I32</f>
        <v>0</v>
      </c>
    </row>
    <row r="33" spans="1:13" ht="3.75" customHeight="1" x14ac:dyDescent="0.25">
      <c r="A33" s="117"/>
      <c r="B33" s="285"/>
      <c r="C33" s="286"/>
      <c r="D33" s="286"/>
      <c r="E33" s="287"/>
      <c r="F33" s="127"/>
      <c r="H33" s="117"/>
      <c r="I33" s="285"/>
      <c r="J33" s="286"/>
      <c r="K33" s="286"/>
      <c r="L33" s="287"/>
      <c r="M33" s="127"/>
    </row>
    <row r="34" spans="1:13" x14ac:dyDescent="0.25">
      <c r="A34" s="130" t="s">
        <v>180</v>
      </c>
      <c r="B34" s="299">
        <f>B26</f>
        <v>0</v>
      </c>
      <c r="C34" s="299">
        <f>C26</f>
        <v>0</v>
      </c>
      <c r="D34" s="299">
        <f>D26</f>
        <v>0</v>
      </c>
      <c r="E34" s="299">
        <f>E26</f>
        <v>0</v>
      </c>
      <c r="F34" s="126">
        <f t="shared" ref="F34:F39" si="4">E34+D34+C34+B34</f>
        <v>0</v>
      </c>
      <c r="H34" s="130" t="s">
        <v>187</v>
      </c>
      <c r="I34" s="299">
        <f>I26</f>
        <v>0</v>
      </c>
      <c r="J34" s="299">
        <f>J26</f>
        <v>0</v>
      </c>
      <c r="K34" s="299">
        <f>K26</f>
        <v>0</v>
      </c>
      <c r="L34" s="299">
        <f>L26</f>
        <v>0</v>
      </c>
      <c r="M34" s="126">
        <f t="shared" ref="M34:M39" si="5">L34+K34+J34+I34</f>
        <v>0</v>
      </c>
    </row>
    <row r="35" spans="1:13" x14ac:dyDescent="0.25">
      <c r="A35" s="129" t="s">
        <v>94</v>
      </c>
      <c r="B35" s="282"/>
      <c r="C35" s="282"/>
      <c r="D35" s="282"/>
      <c r="E35" s="288"/>
      <c r="F35" s="126">
        <f t="shared" si="4"/>
        <v>0</v>
      </c>
      <c r="H35" s="129" t="s">
        <v>104</v>
      </c>
      <c r="I35" s="282"/>
      <c r="J35" s="282"/>
      <c r="K35" s="282"/>
      <c r="L35" s="288"/>
      <c r="M35" s="126">
        <f t="shared" si="5"/>
        <v>0</v>
      </c>
    </row>
    <row r="36" spans="1:13" x14ac:dyDescent="0.25">
      <c r="A36" s="129"/>
      <c r="B36" s="121">
        <f>B34-B35</f>
        <v>0</v>
      </c>
      <c r="C36" s="121">
        <f>C34-C35</f>
        <v>0</v>
      </c>
      <c r="D36" s="121">
        <f>D34-D35</f>
        <v>0</v>
      </c>
      <c r="E36" s="126">
        <f>E34-E35</f>
        <v>0</v>
      </c>
      <c r="F36" s="126">
        <f t="shared" si="4"/>
        <v>0</v>
      </c>
      <c r="H36" s="129"/>
      <c r="I36" s="121">
        <f>I34-I35</f>
        <v>0</v>
      </c>
      <c r="J36" s="121">
        <f>J34-J35</f>
        <v>0</v>
      </c>
      <c r="K36" s="121">
        <f>K34-K35</f>
        <v>0</v>
      </c>
      <c r="L36" s="126">
        <f>L34-L35</f>
        <v>0</v>
      </c>
      <c r="M36" s="126">
        <f t="shared" si="5"/>
        <v>0</v>
      </c>
    </row>
    <row r="37" spans="1:13" x14ac:dyDescent="0.25">
      <c r="A37" s="129" t="s">
        <v>246</v>
      </c>
      <c r="B37" s="282"/>
      <c r="C37" s="282"/>
      <c r="D37" s="282"/>
      <c r="E37" s="288"/>
      <c r="F37" s="126">
        <f t="shared" si="4"/>
        <v>0</v>
      </c>
      <c r="H37" s="129" t="s">
        <v>252</v>
      </c>
      <c r="I37" s="282"/>
      <c r="J37" s="282"/>
      <c r="K37" s="282"/>
      <c r="L37" s="288"/>
      <c r="M37" s="126">
        <f t="shared" si="5"/>
        <v>0</v>
      </c>
    </row>
    <row r="38" spans="1:13" x14ac:dyDescent="0.25">
      <c r="A38" s="129"/>
      <c r="B38" s="121">
        <f>B36+B37</f>
        <v>0</v>
      </c>
      <c r="C38" s="121">
        <f>C36+C37</f>
        <v>0</v>
      </c>
      <c r="D38" s="121">
        <f>D36+D37</f>
        <v>0</v>
      </c>
      <c r="E38" s="126">
        <f>E36+E37</f>
        <v>0</v>
      </c>
      <c r="F38" s="126">
        <f t="shared" si="4"/>
        <v>0</v>
      </c>
      <c r="H38" s="129"/>
      <c r="I38" s="121">
        <f>I36+I37</f>
        <v>0</v>
      </c>
      <c r="J38" s="121">
        <f>J36+J37</f>
        <v>0</v>
      </c>
      <c r="K38" s="121">
        <f>K36+K37</f>
        <v>0</v>
      </c>
      <c r="L38" s="126">
        <f>L36+L37</f>
        <v>0</v>
      </c>
      <c r="M38" s="126">
        <f t="shared" si="5"/>
        <v>0</v>
      </c>
    </row>
    <row r="39" spans="1:13" ht="15.75" thickBot="1" x14ac:dyDescent="0.3">
      <c r="A39" s="131" t="s">
        <v>83</v>
      </c>
      <c r="B39" s="123">
        <f>B32-B38</f>
        <v>0</v>
      </c>
      <c r="C39" s="123">
        <f>C32-C38</f>
        <v>0</v>
      </c>
      <c r="D39" s="123">
        <f>D32-D38</f>
        <v>0</v>
      </c>
      <c r="E39" s="128">
        <f>E32-E38</f>
        <v>0</v>
      </c>
      <c r="F39" s="128">
        <f t="shared" si="4"/>
        <v>0</v>
      </c>
      <c r="H39" s="131" t="s">
        <v>83</v>
      </c>
      <c r="I39" s="123">
        <f>I32-I38</f>
        <v>0</v>
      </c>
      <c r="J39" s="123">
        <f>J32-J38</f>
        <v>0</v>
      </c>
      <c r="K39" s="123">
        <f>K32-K38</f>
        <v>0</v>
      </c>
      <c r="L39" s="128">
        <f>L32-L38</f>
        <v>0</v>
      </c>
      <c r="M39" s="128">
        <f t="shared" si="5"/>
        <v>0</v>
      </c>
    </row>
    <row r="40" spans="1:13" x14ac:dyDescent="0.25">
      <c r="A40" s="136"/>
      <c r="B40" s="27"/>
      <c r="C40" s="27"/>
      <c r="D40" s="27"/>
      <c r="E40" s="27"/>
      <c r="F40" s="27"/>
      <c r="H40" s="136"/>
      <c r="I40" s="27"/>
      <c r="J40" s="27"/>
      <c r="K40" s="27"/>
      <c r="L40" s="27"/>
      <c r="M40" s="27"/>
    </row>
    <row r="41" spans="1:13" ht="18.75" x14ac:dyDescent="0.3">
      <c r="A41" s="113" t="s">
        <v>86</v>
      </c>
      <c r="D41" s="156"/>
      <c r="E41" s="155">
        <f>DistrictName</f>
        <v>0</v>
      </c>
      <c r="F41" s="137" t="s">
        <v>110</v>
      </c>
      <c r="H41" s="113" t="s">
        <v>86</v>
      </c>
      <c r="I41" s="135"/>
      <c r="J41" s="137"/>
      <c r="K41" s="137"/>
      <c r="L41" s="155">
        <f>DistrictName</f>
        <v>0</v>
      </c>
      <c r="M41" s="137" t="s">
        <v>110</v>
      </c>
    </row>
    <row r="42" spans="1:13" ht="19.5" thickBot="1" x14ac:dyDescent="0.35">
      <c r="A42" s="153" t="s">
        <v>113</v>
      </c>
      <c r="B42" s="154">
        <f>'Setup &amp; Instructions'!G5</f>
        <v>0</v>
      </c>
      <c r="H42" s="153" t="s">
        <v>114</v>
      </c>
      <c r="I42" s="154">
        <f>'Setup &amp; Instructions'!G5</f>
        <v>0</v>
      </c>
    </row>
    <row r="43" spans="1:13" ht="30" x14ac:dyDescent="0.25">
      <c r="A43" s="114" t="s">
        <v>91</v>
      </c>
      <c r="B43" s="132" t="s">
        <v>12</v>
      </c>
      <c r="C43" s="133" t="s">
        <v>302</v>
      </c>
      <c r="D43" s="134" t="s">
        <v>322</v>
      </c>
      <c r="E43" s="243" t="s">
        <v>267</v>
      </c>
      <c r="F43" s="118" t="s">
        <v>98</v>
      </c>
      <c r="H43" s="114" t="s">
        <v>115</v>
      </c>
      <c r="I43" s="132" t="s">
        <v>12</v>
      </c>
      <c r="J43" s="133" t="s">
        <v>302</v>
      </c>
      <c r="K43" s="134" t="s">
        <v>322</v>
      </c>
      <c r="L43" s="243" t="s">
        <v>267</v>
      </c>
      <c r="M43" s="118" t="s">
        <v>98</v>
      </c>
    </row>
    <row r="44" spans="1:13" ht="15" customHeight="1" x14ac:dyDescent="0.25">
      <c r="A44" s="129" t="s">
        <v>146</v>
      </c>
      <c r="B44" s="367"/>
      <c r="C44" s="367"/>
      <c r="D44" s="367"/>
      <c r="E44" s="369"/>
      <c r="F44" s="119">
        <f>E44+D44+C44+B44</f>
        <v>0</v>
      </c>
      <c r="H44" s="129" t="s">
        <v>151</v>
      </c>
      <c r="I44" s="367"/>
      <c r="J44" s="367"/>
      <c r="K44" s="367"/>
      <c r="L44" s="369"/>
      <c r="M44" s="119">
        <f>L44+K44+J44+I44</f>
        <v>0</v>
      </c>
    </row>
    <row r="45" spans="1:13" ht="4.5" customHeight="1" x14ac:dyDescent="0.25">
      <c r="A45" s="117"/>
      <c r="B45" s="285"/>
      <c r="C45" s="286"/>
      <c r="D45" s="286"/>
      <c r="E45" s="286"/>
      <c r="F45" s="120"/>
      <c r="H45" s="117"/>
      <c r="I45" s="285"/>
      <c r="J45" s="286"/>
      <c r="K45" s="286"/>
      <c r="L45" s="286"/>
      <c r="M45" s="120"/>
    </row>
    <row r="46" spans="1:13" ht="15" customHeight="1" x14ac:dyDescent="0.25">
      <c r="A46" s="129" t="s">
        <v>158</v>
      </c>
      <c r="B46" s="362"/>
      <c r="C46" s="362"/>
      <c r="D46" s="362"/>
      <c r="E46" s="364"/>
      <c r="F46" s="119">
        <f>E46+D46+C46+B46</f>
        <v>0</v>
      </c>
      <c r="H46" s="129" t="s">
        <v>163</v>
      </c>
      <c r="I46" s="362"/>
      <c r="J46" s="362"/>
      <c r="K46" s="362"/>
      <c r="L46" s="364"/>
      <c r="M46" s="119">
        <f>L46+K46+J46+I46</f>
        <v>0</v>
      </c>
    </row>
    <row r="47" spans="1:13" ht="3.75" customHeight="1" x14ac:dyDescent="0.25">
      <c r="A47" s="117"/>
      <c r="B47" s="285"/>
      <c r="C47" s="286"/>
      <c r="D47" s="286"/>
      <c r="E47" s="286"/>
      <c r="F47" s="120"/>
      <c r="H47" s="117"/>
      <c r="I47" s="285"/>
      <c r="J47" s="286"/>
      <c r="K47" s="286"/>
      <c r="L47" s="286"/>
      <c r="M47" s="120"/>
    </row>
    <row r="48" spans="1:13" x14ac:dyDescent="0.25">
      <c r="A48" s="130" t="s">
        <v>181</v>
      </c>
      <c r="B48" s="299">
        <f>B38</f>
        <v>0</v>
      </c>
      <c r="C48" s="299">
        <f>C38</f>
        <v>0</v>
      </c>
      <c r="D48" s="299">
        <f>D38</f>
        <v>0</v>
      </c>
      <c r="E48" s="299">
        <f>E38</f>
        <v>0</v>
      </c>
      <c r="F48" s="119">
        <f t="shared" ref="F48:F53" si="6">E48+D48+C48+B48</f>
        <v>0</v>
      </c>
      <c r="H48" s="130" t="s">
        <v>184</v>
      </c>
      <c r="I48" s="299">
        <f>I38</f>
        <v>0</v>
      </c>
      <c r="J48" s="299">
        <f>J38</f>
        <v>0</v>
      </c>
      <c r="K48" s="299">
        <f>K38</f>
        <v>0</v>
      </c>
      <c r="L48" s="299">
        <f>L38</f>
        <v>0</v>
      </c>
      <c r="M48" s="119">
        <f t="shared" ref="M48:M53" si="7">L48+K48+J48+I48</f>
        <v>0</v>
      </c>
    </row>
    <row r="49" spans="1:13" x14ac:dyDescent="0.25">
      <c r="A49" s="129" t="s">
        <v>95</v>
      </c>
      <c r="B49" s="282"/>
      <c r="C49" s="282"/>
      <c r="D49" s="282"/>
      <c r="E49" s="289"/>
      <c r="F49" s="119">
        <f t="shared" si="6"/>
        <v>0</v>
      </c>
      <c r="H49" s="129" t="s">
        <v>105</v>
      </c>
      <c r="I49" s="282"/>
      <c r="J49" s="282"/>
      <c r="K49" s="282"/>
      <c r="L49" s="289"/>
      <c r="M49" s="119">
        <f t="shared" si="7"/>
        <v>0</v>
      </c>
    </row>
    <row r="50" spans="1:13" x14ac:dyDescent="0.25">
      <c r="A50" s="129"/>
      <c r="B50" s="121">
        <f>B48-B49</f>
        <v>0</v>
      </c>
      <c r="C50" s="121">
        <f>C48-C49</f>
        <v>0</v>
      </c>
      <c r="D50" s="121">
        <f>D48-D49</f>
        <v>0</v>
      </c>
      <c r="E50" s="122">
        <f>E48-E49</f>
        <v>0</v>
      </c>
      <c r="F50" s="119">
        <f t="shared" si="6"/>
        <v>0</v>
      </c>
      <c r="H50" s="129"/>
      <c r="I50" s="121">
        <f>I48-I49</f>
        <v>0</v>
      </c>
      <c r="J50" s="121">
        <f>J48-J49</f>
        <v>0</v>
      </c>
      <c r="K50" s="121">
        <f>K48-K49</f>
        <v>0</v>
      </c>
      <c r="L50" s="122">
        <f>L48-L49</f>
        <v>0</v>
      </c>
      <c r="M50" s="119">
        <f t="shared" si="7"/>
        <v>0</v>
      </c>
    </row>
    <row r="51" spans="1:13" x14ac:dyDescent="0.25">
      <c r="A51" s="129" t="s">
        <v>247</v>
      </c>
      <c r="B51" s="282"/>
      <c r="C51" s="282"/>
      <c r="D51" s="282"/>
      <c r="E51" s="289"/>
      <c r="F51" s="119">
        <f t="shared" si="6"/>
        <v>0</v>
      </c>
      <c r="H51" s="129" t="s">
        <v>251</v>
      </c>
      <c r="I51" s="282"/>
      <c r="J51" s="282"/>
      <c r="K51" s="282"/>
      <c r="L51" s="289"/>
      <c r="M51" s="119">
        <f t="shared" si="7"/>
        <v>0</v>
      </c>
    </row>
    <row r="52" spans="1:13" x14ac:dyDescent="0.25">
      <c r="A52" s="129"/>
      <c r="B52" s="121">
        <f>B50+B51</f>
        <v>0</v>
      </c>
      <c r="C52" s="121">
        <f>C50+C51</f>
        <v>0</v>
      </c>
      <c r="D52" s="121">
        <f>D50+D51</f>
        <v>0</v>
      </c>
      <c r="E52" s="122">
        <f>E50+E51</f>
        <v>0</v>
      </c>
      <c r="F52" s="119">
        <f t="shared" si="6"/>
        <v>0</v>
      </c>
      <c r="H52" s="129"/>
      <c r="I52" s="121">
        <f>I50+I51</f>
        <v>0</v>
      </c>
      <c r="J52" s="121">
        <f>J50+J51</f>
        <v>0</v>
      </c>
      <c r="K52" s="121">
        <f>K50+K51</f>
        <v>0</v>
      </c>
      <c r="L52" s="122">
        <f>L50+L51</f>
        <v>0</v>
      </c>
      <c r="M52" s="119">
        <f t="shared" si="7"/>
        <v>0</v>
      </c>
    </row>
    <row r="53" spans="1:13" ht="15.75" thickBot="1" x14ac:dyDescent="0.3">
      <c r="A53" s="131" t="s">
        <v>83</v>
      </c>
      <c r="B53" s="123">
        <f>B46-B52</f>
        <v>0</v>
      </c>
      <c r="C53" s="123">
        <f>C46-C52</f>
        <v>0</v>
      </c>
      <c r="D53" s="123">
        <f>D46-D52</f>
        <v>0</v>
      </c>
      <c r="E53" s="124">
        <f>E46-E52</f>
        <v>0</v>
      </c>
      <c r="F53" s="125">
        <f t="shared" si="6"/>
        <v>0</v>
      </c>
      <c r="H53" s="131" t="s">
        <v>83</v>
      </c>
      <c r="I53" s="123">
        <f>I46-I52</f>
        <v>0</v>
      </c>
      <c r="J53" s="123">
        <f>J46-J52</f>
        <v>0</v>
      </c>
      <c r="K53" s="123">
        <f>K46-K52</f>
        <v>0</v>
      </c>
      <c r="L53" s="124">
        <f>L46-L52</f>
        <v>0</v>
      </c>
      <c r="M53" s="125">
        <f t="shared" si="7"/>
        <v>0</v>
      </c>
    </row>
    <row r="54" spans="1:13" ht="15.75" thickBot="1" x14ac:dyDescent="0.3"/>
    <row r="55" spans="1:13" ht="30" x14ac:dyDescent="0.25">
      <c r="A55" s="114" t="s">
        <v>92</v>
      </c>
      <c r="B55" s="132" t="s">
        <v>12</v>
      </c>
      <c r="C55" s="133" t="s">
        <v>302</v>
      </c>
      <c r="D55" s="134" t="s">
        <v>322</v>
      </c>
      <c r="E55" s="243" t="s">
        <v>267</v>
      </c>
      <c r="F55" s="118" t="s">
        <v>98</v>
      </c>
      <c r="H55" s="114" t="s">
        <v>106</v>
      </c>
      <c r="I55" s="132" t="s">
        <v>12</v>
      </c>
      <c r="J55" s="133" t="s">
        <v>302</v>
      </c>
      <c r="K55" s="134" t="s">
        <v>322</v>
      </c>
      <c r="L55" s="243" t="s">
        <v>267</v>
      </c>
      <c r="M55" s="118" t="s">
        <v>98</v>
      </c>
    </row>
    <row r="56" spans="1:13" x14ac:dyDescent="0.25">
      <c r="A56" s="129" t="s">
        <v>147</v>
      </c>
      <c r="B56" s="367"/>
      <c r="C56" s="367"/>
      <c r="D56" s="367"/>
      <c r="E56" s="367"/>
      <c r="F56" s="119">
        <f>E56+D56+C56+B56</f>
        <v>0</v>
      </c>
      <c r="H56" s="129" t="s">
        <v>150</v>
      </c>
      <c r="I56" s="367"/>
      <c r="J56" s="367"/>
      <c r="K56" s="367"/>
      <c r="L56" s="367"/>
      <c r="M56" s="119">
        <f>L56+K56+J56+I56</f>
        <v>0</v>
      </c>
    </row>
    <row r="57" spans="1:13" ht="3" customHeight="1" x14ac:dyDescent="0.25">
      <c r="A57" s="117"/>
      <c r="B57" s="285"/>
      <c r="C57" s="286"/>
      <c r="D57" s="286"/>
      <c r="E57" s="286"/>
      <c r="F57" s="120"/>
      <c r="H57" s="117"/>
      <c r="I57" s="285"/>
      <c r="J57" s="286"/>
      <c r="K57" s="286"/>
      <c r="L57" s="286"/>
      <c r="M57" s="120"/>
    </row>
    <row r="58" spans="1:13" x14ac:dyDescent="0.25">
      <c r="A58" s="129" t="s">
        <v>159</v>
      </c>
      <c r="B58" s="362"/>
      <c r="C58" s="362"/>
      <c r="D58" s="362"/>
      <c r="E58" s="362"/>
      <c r="F58" s="119">
        <f>E58+D58+C58+B58</f>
        <v>0</v>
      </c>
      <c r="H58" s="129" t="s">
        <v>162</v>
      </c>
      <c r="I58" s="362"/>
      <c r="J58" s="362"/>
      <c r="K58" s="362"/>
      <c r="L58" s="362"/>
      <c r="M58" s="119">
        <f>L58+K58+J58+I58</f>
        <v>0</v>
      </c>
    </row>
    <row r="59" spans="1:13" ht="3.75" customHeight="1" x14ac:dyDescent="0.25">
      <c r="A59" s="117"/>
      <c r="B59" s="285"/>
      <c r="C59" s="286"/>
      <c r="D59" s="286"/>
      <c r="E59" s="286"/>
      <c r="F59" s="120"/>
      <c r="H59" s="117"/>
      <c r="I59" s="365"/>
      <c r="J59" s="366"/>
      <c r="K59" s="366"/>
      <c r="L59" s="366"/>
      <c r="M59" s="120"/>
    </row>
    <row r="60" spans="1:13" x14ac:dyDescent="0.25">
      <c r="A60" s="130" t="s">
        <v>182</v>
      </c>
      <c r="B60" s="299">
        <f>B52</f>
        <v>0</v>
      </c>
      <c r="C60" s="299">
        <f>C52</f>
        <v>0</v>
      </c>
      <c r="D60" s="299">
        <f>D52</f>
        <v>0</v>
      </c>
      <c r="E60" s="299">
        <f>E52</f>
        <v>0</v>
      </c>
      <c r="F60" s="119">
        <f t="shared" ref="F60:F65" si="8">E60+D60+C60+B60</f>
        <v>0</v>
      </c>
      <c r="H60" s="130" t="s">
        <v>185</v>
      </c>
      <c r="I60" s="299">
        <f>I52</f>
        <v>0</v>
      </c>
      <c r="J60" s="299">
        <f>J52</f>
        <v>0</v>
      </c>
      <c r="K60" s="299">
        <f>K52</f>
        <v>0</v>
      </c>
      <c r="L60" s="299">
        <f>L52</f>
        <v>0</v>
      </c>
      <c r="M60" s="119">
        <f t="shared" ref="M60:M65" si="9">L60+K60+J60+I60</f>
        <v>0</v>
      </c>
    </row>
    <row r="61" spans="1:13" x14ac:dyDescent="0.25">
      <c r="A61" s="129" t="s">
        <v>96</v>
      </c>
      <c r="B61" s="282"/>
      <c r="C61" s="282"/>
      <c r="D61" s="282"/>
      <c r="E61" s="282"/>
      <c r="F61" s="119">
        <f t="shared" si="8"/>
        <v>0</v>
      </c>
      <c r="H61" s="129" t="s">
        <v>107</v>
      </c>
      <c r="I61" s="282"/>
      <c r="J61" s="282"/>
      <c r="K61" s="282"/>
      <c r="L61" s="282"/>
      <c r="M61" s="119">
        <f t="shared" si="9"/>
        <v>0</v>
      </c>
    </row>
    <row r="62" spans="1:13" x14ac:dyDescent="0.25">
      <c r="A62" s="129"/>
      <c r="B62" s="121">
        <f>B60-B61</f>
        <v>0</v>
      </c>
      <c r="C62" s="121">
        <f>C60-C61</f>
        <v>0</v>
      </c>
      <c r="D62" s="121">
        <f>D60-D61</f>
        <v>0</v>
      </c>
      <c r="E62" s="121">
        <f>E60-E61</f>
        <v>0</v>
      </c>
      <c r="F62" s="119">
        <f t="shared" si="8"/>
        <v>0</v>
      </c>
      <c r="H62" s="129"/>
      <c r="I62" s="121">
        <f>I60-I61</f>
        <v>0</v>
      </c>
      <c r="J62" s="121">
        <f>J60-J61</f>
        <v>0</v>
      </c>
      <c r="K62" s="121">
        <f>K60-K61</f>
        <v>0</v>
      </c>
      <c r="L62" s="121">
        <f>L60-L61</f>
        <v>0</v>
      </c>
      <c r="M62" s="119">
        <f t="shared" si="9"/>
        <v>0</v>
      </c>
    </row>
    <row r="63" spans="1:13" x14ac:dyDescent="0.25">
      <c r="A63" s="129" t="s">
        <v>255</v>
      </c>
      <c r="B63" s="282"/>
      <c r="C63" s="282"/>
      <c r="D63" s="282"/>
      <c r="E63" s="282"/>
      <c r="F63" s="119">
        <f t="shared" si="8"/>
        <v>0</v>
      </c>
      <c r="H63" s="129" t="s">
        <v>250</v>
      </c>
      <c r="I63" s="282"/>
      <c r="J63" s="282"/>
      <c r="K63" s="282"/>
      <c r="L63" s="282"/>
      <c r="M63" s="119">
        <f t="shared" si="9"/>
        <v>0</v>
      </c>
    </row>
    <row r="64" spans="1:13" x14ac:dyDescent="0.25">
      <c r="A64" s="129"/>
      <c r="B64" s="121">
        <f>B62+B63</f>
        <v>0</v>
      </c>
      <c r="C64" s="121">
        <f>C62+C63</f>
        <v>0</v>
      </c>
      <c r="D64" s="121">
        <f>D62+D63</f>
        <v>0</v>
      </c>
      <c r="E64" s="121">
        <f>E62+E63</f>
        <v>0</v>
      </c>
      <c r="F64" s="119">
        <f t="shared" si="8"/>
        <v>0</v>
      </c>
      <c r="H64" s="129"/>
      <c r="I64" s="121">
        <f>I62+I63</f>
        <v>0</v>
      </c>
      <c r="J64" s="121">
        <f>J62+J63</f>
        <v>0</v>
      </c>
      <c r="K64" s="121">
        <f>K62+K63</f>
        <v>0</v>
      </c>
      <c r="L64" s="121">
        <f>L62+L63</f>
        <v>0</v>
      </c>
      <c r="M64" s="119">
        <f t="shared" si="9"/>
        <v>0</v>
      </c>
    </row>
    <row r="65" spans="1:13" ht="15.75" thickBot="1" x14ac:dyDescent="0.3">
      <c r="A65" s="131" t="s">
        <v>83</v>
      </c>
      <c r="B65" s="123">
        <f>B58-B64</f>
        <v>0</v>
      </c>
      <c r="C65" s="123">
        <f>C58-C64</f>
        <v>0</v>
      </c>
      <c r="D65" s="123">
        <f>D58-D64</f>
        <v>0</v>
      </c>
      <c r="E65" s="123">
        <f>E58-E64</f>
        <v>0</v>
      </c>
      <c r="F65" s="125">
        <f t="shared" si="8"/>
        <v>0</v>
      </c>
      <c r="H65" s="131" t="s">
        <v>83</v>
      </c>
      <c r="I65" s="123">
        <f>I58-I64</f>
        <v>0</v>
      </c>
      <c r="J65" s="123">
        <f>J58-J64</f>
        <v>0</v>
      </c>
      <c r="K65" s="123">
        <f>K58-K64</f>
        <v>0</v>
      </c>
      <c r="L65" s="123">
        <f>L58-L64</f>
        <v>0</v>
      </c>
      <c r="M65" s="125">
        <f t="shared" si="9"/>
        <v>0</v>
      </c>
    </row>
    <row r="66" spans="1:13" ht="15.75" thickBot="1" x14ac:dyDescent="0.3"/>
    <row r="67" spans="1:13" ht="30" x14ac:dyDescent="0.25">
      <c r="A67" s="114" t="s">
        <v>93</v>
      </c>
      <c r="B67" s="132" t="s">
        <v>12</v>
      </c>
      <c r="C67" s="133" t="s">
        <v>302</v>
      </c>
      <c r="D67" s="134" t="s">
        <v>322</v>
      </c>
      <c r="E67" s="243" t="s">
        <v>267</v>
      </c>
      <c r="F67" s="118" t="s">
        <v>98</v>
      </c>
      <c r="H67" s="114" t="s">
        <v>108</v>
      </c>
      <c r="I67" s="132" t="s">
        <v>12</v>
      </c>
      <c r="J67" s="133" t="s">
        <v>302</v>
      </c>
      <c r="K67" s="134" t="s">
        <v>322</v>
      </c>
      <c r="L67" s="243" t="s">
        <v>267</v>
      </c>
      <c r="M67" s="118" t="s">
        <v>98</v>
      </c>
    </row>
    <row r="68" spans="1:13" ht="15.75" customHeight="1" x14ac:dyDescent="0.25">
      <c r="A68" s="129" t="s">
        <v>148</v>
      </c>
      <c r="B68" s="367"/>
      <c r="C68" s="367"/>
      <c r="D68" s="367"/>
      <c r="E68" s="367"/>
      <c r="F68" s="119">
        <f>E68+D68+C68+B68</f>
        <v>0</v>
      </c>
      <c r="H68" s="129" t="s">
        <v>149</v>
      </c>
      <c r="I68" s="299">
        <f>'Setup &amp; Instructions'!D22</f>
        <v>0</v>
      </c>
      <c r="J68" s="299">
        <f>'Setup &amp; Instructions'!D23</f>
        <v>0</v>
      </c>
      <c r="K68" s="299">
        <f>'Setup &amp; Instructions'!D24</f>
        <v>0</v>
      </c>
      <c r="L68" s="300">
        <f>'Setup &amp; Instructions'!D25</f>
        <v>0</v>
      </c>
      <c r="M68" s="119">
        <f>L68+K68+J68+I68</f>
        <v>0</v>
      </c>
    </row>
    <row r="69" spans="1:13" ht="3.75" customHeight="1" x14ac:dyDescent="0.25">
      <c r="A69" s="117"/>
      <c r="B69" s="285"/>
      <c r="C69" s="286"/>
      <c r="D69" s="286"/>
      <c r="E69" s="286"/>
      <c r="F69" s="120"/>
      <c r="H69" s="117"/>
      <c r="I69" s="285"/>
      <c r="J69" s="286"/>
      <c r="K69" s="286"/>
      <c r="L69" s="286"/>
      <c r="M69" s="120"/>
    </row>
    <row r="70" spans="1:13" ht="15.75" customHeight="1" x14ac:dyDescent="0.25">
      <c r="A70" s="129" t="s">
        <v>160</v>
      </c>
      <c r="B70" s="362"/>
      <c r="C70" s="362"/>
      <c r="D70" s="362"/>
      <c r="E70" s="362"/>
      <c r="F70" s="119">
        <f>E70+D70+C70+B70</f>
        <v>0</v>
      </c>
      <c r="H70" s="129" t="s">
        <v>161</v>
      </c>
      <c r="I70" s="362"/>
      <c r="J70" s="362"/>
      <c r="K70" s="362"/>
      <c r="L70" s="362"/>
      <c r="M70" s="119">
        <f>L70+K70+J70+I70</f>
        <v>0</v>
      </c>
    </row>
    <row r="71" spans="1:13" ht="6" customHeight="1" x14ac:dyDescent="0.25">
      <c r="A71" s="117"/>
      <c r="B71" s="285"/>
      <c r="C71" s="286"/>
      <c r="D71" s="286"/>
      <c r="E71" s="286"/>
      <c r="F71" s="120"/>
      <c r="H71" s="117"/>
      <c r="I71" s="285"/>
      <c r="J71" s="286"/>
      <c r="K71" s="286"/>
      <c r="L71" s="286"/>
      <c r="M71" s="120"/>
    </row>
    <row r="72" spans="1:13" x14ac:dyDescent="0.25">
      <c r="A72" s="130" t="s">
        <v>183</v>
      </c>
      <c r="B72" s="299">
        <f>B64</f>
        <v>0</v>
      </c>
      <c r="C72" s="299">
        <f>C64</f>
        <v>0</v>
      </c>
      <c r="D72" s="299">
        <f>D64</f>
        <v>0</v>
      </c>
      <c r="E72" s="299">
        <f>E64</f>
        <v>0</v>
      </c>
      <c r="F72" s="119">
        <f t="shared" ref="F72:F77" si="10">E72+D72+C72+B72</f>
        <v>0</v>
      </c>
      <c r="H72" s="130" t="s">
        <v>186</v>
      </c>
      <c r="I72" s="299">
        <f>I64</f>
        <v>0</v>
      </c>
      <c r="J72" s="299">
        <f>J64</f>
        <v>0</v>
      </c>
      <c r="K72" s="299">
        <f>K64</f>
        <v>0</v>
      </c>
      <c r="L72" s="299">
        <f>L64</f>
        <v>0</v>
      </c>
      <c r="M72" s="119">
        <f t="shared" ref="M72:M77" si="11">L72+K72+J72+I72</f>
        <v>0</v>
      </c>
    </row>
    <row r="73" spans="1:13" x14ac:dyDescent="0.25">
      <c r="A73" s="129" t="s">
        <v>97</v>
      </c>
      <c r="B73" s="282"/>
      <c r="C73" s="282"/>
      <c r="D73" s="282"/>
      <c r="E73" s="282"/>
      <c r="F73" s="119">
        <f t="shared" si="10"/>
        <v>0</v>
      </c>
      <c r="H73" s="129" t="s">
        <v>109</v>
      </c>
      <c r="I73" s="282"/>
      <c r="J73" s="282"/>
      <c r="K73" s="282"/>
      <c r="L73" s="282"/>
      <c r="M73" s="119">
        <f t="shared" si="11"/>
        <v>0</v>
      </c>
    </row>
    <row r="74" spans="1:13" x14ac:dyDescent="0.25">
      <c r="A74" s="129"/>
      <c r="B74" s="121">
        <f>B72-B73</f>
        <v>0</v>
      </c>
      <c r="C74" s="121">
        <f>C72-C73</f>
        <v>0</v>
      </c>
      <c r="D74" s="121">
        <f>D72-D73</f>
        <v>0</v>
      </c>
      <c r="E74" s="121">
        <f>E72-E73</f>
        <v>0</v>
      </c>
      <c r="F74" s="119">
        <f t="shared" si="10"/>
        <v>0</v>
      </c>
      <c r="H74" s="129"/>
      <c r="I74" s="121">
        <f>I72-I73</f>
        <v>0</v>
      </c>
      <c r="J74" s="121">
        <f>J72-J73</f>
        <v>0</v>
      </c>
      <c r="K74" s="121">
        <f>K72-K73</f>
        <v>0</v>
      </c>
      <c r="L74" s="121">
        <f>L72-L73</f>
        <v>0</v>
      </c>
      <c r="M74" s="119">
        <f t="shared" si="11"/>
        <v>0</v>
      </c>
    </row>
    <row r="75" spans="1:13" x14ac:dyDescent="0.25">
      <c r="A75" s="129" t="s">
        <v>248</v>
      </c>
      <c r="B75" s="282"/>
      <c r="C75" s="282"/>
      <c r="D75" s="282"/>
      <c r="E75" s="282"/>
      <c r="F75" s="119">
        <f t="shared" si="10"/>
        <v>0</v>
      </c>
      <c r="H75" s="129" t="s">
        <v>249</v>
      </c>
      <c r="I75" s="282"/>
      <c r="J75" s="282"/>
      <c r="K75" s="282"/>
      <c r="L75" s="282"/>
      <c r="M75" s="119">
        <f t="shared" si="11"/>
        <v>0</v>
      </c>
    </row>
    <row r="76" spans="1:13" x14ac:dyDescent="0.25">
      <c r="A76" s="129"/>
      <c r="B76" s="121">
        <f>B74+B75</f>
        <v>0</v>
      </c>
      <c r="C76" s="121">
        <f>C74+C75</f>
        <v>0</v>
      </c>
      <c r="D76" s="121">
        <f>D74+D75</f>
        <v>0</v>
      </c>
      <c r="E76" s="121">
        <f>E74+E75</f>
        <v>0</v>
      </c>
      <c r="F76" s="119">
        <f t="shared" si="10"/>
        <v>0</v>
      </c>
      <c r="H76" s="129"/>
      <c r="I76" s="121">
        <f>I74+I75</f>
        <v>0</v>
      </c>
      <c r="J76" s="121">
        <f>J74+J75</f>
        <v>0</v>
      </c>
      <c r="K76" s="121">
        <f>K74+K75</f>
        <v>0</v>
      </c>
      <c r="L76" s="121">
        <f>L74+L75</f>
        <v>0</v>
      </c>
      <c r="M76" s="119">
        <f t="shared" si="11"/>
        <v>0</v>
      </c>
    </row>
    <row r="77" spans="1:13" ht="15.75" thickBot="1" x14ac:dyDescent="0.3">
      <c r="A77" s="131" t="s">
        <v>83</v>
      </c>
      <c r="B77" s="123">
        <f>B70-B76</f>
        <v>0</v>
      </c>
      <c r="C77" s="123">
        <f>C70-C76</f>
        <v>0</v>
      </c>
      <c r="D77" s="123">
        <f>D70-D76</f>
        <v>0</v>
      </c>
      <c r="E77" s="123">
        <f>E70-E76</f>
        <v>0</v>
      </c>
      <c r="F77" s="125">
        <f t="shared" si="10"/>
        <v>0</v>
      </c>
      <c r="H77" s="131" t="s">
        <v>83</v>
      </c>
      <c r="I77" s="123">
        <f>I70-I76</f>
        <v>0</v>
      </c>
      <c r="J77" s="123">
        <f>J70-J76</f>
        <v>0</v>
      </c>
      <c r="K77" s="123">
        <f>K70-K76</f>
        <v>0</v>
      </c>
      <c r="L77" s="123">
        <f>L70-L76</f>
        <v>0</v>
      </c>
      <c r="M77" s="125">
        <f t="shared" si="11"/>
        <v>0</v>
      </c>
    </row>
  </sheetData>
  <sheetProtection selectLockedCells="1" selectUnlockedCells="1"/>
  <mergeCells count="1">
    <mergeCell ref="A1:M1"/>
  </mergeCells>
  <pageMargins left="0.7" right="0.7" top="0.75" bottom="0.75" header="0.3" footer="0.3"/>
  <pageSetup orientation="portrait" r:id="rId1"/>
  <rowBreaks count="2" manualBreakCount="2">
    <brk id="1" max="16383" man="1"/>
    <brk id="40" max="1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U54"/>
  <sheetViews>
    <sheetView view="pageBreakPreview" zoomScale="75" zoomScaleNormal="100" zoomScaleSheetLayoutView="75" workbookViewId="0">
      <selection activeCell="D25" sqref="D25"/>
    </sheetView>
  </sheetViews>
  <sheetFormatPr defaultColWidth="9.140625" defaultRowHeight="15" x14ac:dyDescent="0.25"/>
  <cols>
    <col min="1" max="1" width="9.140625" style="284"/>
    <col min="2" max="2" width="9.85546875" style="284" customWidth="1"/>
    <col min="3" max="3" width="10.140625" style="284" customWidth="1"/>
    <col min="4" max="4" width="9.140625" style="284"/>
    <col min="5" max="5" width="11.7109375" style="284" customWidth="1"/>
    <col min="6" max="6" width="5.140625" style="284" customWidth="1"/>
    <col min="7" max="7" width="9.5703125" style="284" customWidth="1"/>
    <col min="8" max="8" width="10.28515625" style="284" customWidth="1"/>
    <col min="9" max="9" width="9.140625" style="284"/>
    <col min="10" max="10" width="11.42578125" style="284" customWidth="1"/>
    <col min="11" max="11" width="8.7109375" style="284" customWidth="1"/>
    <col min="12" max="12" width="9.140625" style="284" customWidth="1"/>
    <col min="13" max="13" width="10.140625" style="284" customWidth="1"/>
    <col min="14" max="14" width="9.140625" style="284"/>
    <col min="15" max="15" width="11.5703125" style="284" customWidth="1"/>
    <col min="16" max="16" width="5.140625" style="284" customWidth="1"/>
    <col min="17" max="17" width="10.140625" style="284" customWidth="1"/>
    <col min="18" max="18" width="10" style="284" customWidth="1"/>
    <col min="19" max="19" width="9.140625" style="284"/>
    <col min="20" max="20" width="11.28515625" style="284" customWidth="1"/>
    <col min="21" max="21" width="13.5703125" style="284" customWidth="1"/>
    <col min="22" max="16384" width="9.140625" style="284"/>
  </cols>
  <sheetData>
    <row r="1" spans="1:21" ht="23.25" x14ac:dyDescent="0.35">
      <c r="A1" s="305" t="s">
        <v>289</v>
      </c>
      <c r="I1" s="333">
        <f>DistrictName</f>
        <v>0</v>
      </c>
      <c r="J1" s="306" t="s">
        <v>110</v>
      </c>
      <c r="L1" s="305" t="s">
        <v>289</v>
      </c>
      <c r="T1" s="333">
        <f>DistrictName</f>
        <v>0</v>
      </c>
      <c r="U1" s="306" t="s">
        <v>110</v>
      </c>
    </row>
    <row r="2" spans="1:21" ht="53.25" customHeight="1" x14ac:dyDescent="0.25">
      <c r="A2" s="447" t="s">
        <v>296</v>
      </c>
      <c r="B2" s="447"/>
      <c r="C2" s="447"/>
      <c r="D2" s="447"/>
      <c r="E2" s="447"/>
      <c r="F2" s="447"/>
      <c r="G2" s="447"/>
      <c r="H2" s="447"/>
      <c r="I2" s="447"/>
      <c r="J2" s="447"/>
      <c r="K2" s="447"/>
      <c r="L2" s="307"/>
      <c r="M2" s="307"/>
      <c r="N2" s="307"/>
      <c r="O2" s="307"/>
      <c r="P2" s="307"/>
      <c r="Q2" s="307"/>
      <c r="R2" s="307"/>
      <c r="S2" s="307"/>
      <c r="T2" s="307"/>
    </row>
    <row r="3" spans="1:21" ht="23.25" x14ac:dyDescent="0.35">
      <c r="B3" s="305"/>
    </row>
    <row r="4" spans="1:21" ht="21" x14ac:dyDescent="0.35">
      <c r="B4" s="444" t="s">
        <v>12</v>
      </c>
      <c r="C4" s="445"/>
      <c r="D4" s="445"/>
      <c r="E4" s="446"/>
      <c r="F4" s="308"/>
      <c r="G4" s="444" t="s">
        <v>302</v>
      </c>
      <c r="H4" s="445"/>
      <c r="I4" s="445"/>
      <c r="J4" s="446"/>
      <c r="K4" s="308"/>
      <c r="L4" s="444" t="s">
        <v>85</v>
      </c>
      <c r="M4" s="445"/>
      <c r="N4" s="445"/>
      <c r="O4" s="446"/>
      <c r="P4" s="308"/>
      <c r="Q4" s="444" t="s">
        <v>141</v>
      </c>
      <c r="R4" s="445"/>
      <c r="S4" s="445"/>
      <c r="T4" s="446"/>
    </row>
    <row r="5" spans="1:21" ht="45.75" thickBot="1" x14ac:dyDescent="0.3">
      <c r="B5" s="309" t="s">
        <v>277</v>
      </c>
      <c r="C5" s="310" t="s">
        <v>280</v>
      </c>
      <c r="D5" s="310" t="s">
        <v>279</v>
      </c>
      <c r="E5" s="311" t="s">
        <v>278</v>
      </c>
      <c r="F5" s="310"/>
      <c r="G5" s="312" t="s">
        <v>306</v>
      </c>
      <c r="H5" s="310" t="s">
        <v>280</v>
      </c>
      <c r="I5" s="310" t="s">
        <v>279</v>
      </c>
      <c r="J5" s="311" t="s">
        <v>278</v>
      </c>
      <c r="L5" s="312" t="s">
        <v>281</v>
      </c>
      <c r="M5" s="310" t="s">
        <v>280</v>
      </c>
      <c r="N5" s="310" t="s">
        <v>279</v>
      </c>
      <c r="O5" s="311" t="s">
        <v>278</v>
      </c>
      <c r="Q5" s="312" t="s">
        <v>282</v>
      </c>
      <c r="R5" s="310" t="s">
        <v>280</v>
      </c>
      <c r="S5" s="310" t="s">
        <v>279</v>
      </c>
      <c r="T5" s="311" t="s">
        <v>278</v>
      </c>
    </row>
    <row r="6" spans="1:21" x14ac:dyDescent="0.25">
      <c r="B6" s="302"/>
      <c r="C6" s="170"/>
      <c r="D6" s="304"/>
      <c r="E6" s="330" t="e">
        <f>D6/C6</f>
        <v>#DIV/0!</v>
      </c>
      <c r="G6" s="313"/>
      <c r="H6" s="170"/>
      <c r="I6" s="304"/>
      <c r="J6" s="330" t="e">
        <f t="shared" ref="J6:J45" si="0">I6/H6</f>
        <v>#DIV/0!</v>
      </c>
      <c r="L6" s="313"/>
      <c r="M6" s="170"/>
      <c r="N6" s="304"/>
      <c r="O6" s="330" t="e">
        <f t="shared" ref="O6:O45" si="1">N6/M6</f>
        <v>#DIV/0!</v>
      </c>
      <c r="Q6" s="313"/>
      <c r="R6" s="170"/>
      <c r="S6" s="304"/>
      <c r="T6" s="330" t="e">
        <f t="shared" ref="T6:T45" si="2">S6/R6</f>
        <v>#DIV/0!</v>
      </c>
    </row>
    <row r="7" spans="1:21" x14ac:dyDescent="0.25">
      <c r="B7" s="303"/>
      <c r="C7" s="172"/>
      <c r="D7" s="304"/>
      <c r="E7" s="330" t="e">
        <f>D7/C7</f>
        <v>#DIV/0!</v>
      </c>
      <c r="G7" s="314"/>
      <c r="H7" s="172"/>
      <c r="I7" s="304"/>
      <c r="J7" s="330" t="e">
        <f t="shared" si="0"/>
        <v>#DIV/0!</v>
      </c>
      <c r="L7" s="314"/>
      <c r="M7" s="172"/>
      <c r="N7" s="304"/>
      <c r="O7" s="330" t="e">
        <f t="shared" si="1"/>
        <v>#DIV/0!</v>
      </c>
      <c r="Q7" s="314"/>
      <c r="R7" s="172"/>
      <c r="S7" s="304"/>
      <c r="T7" s="330" t="e">
        <f t="shared" si="2"/>
        <v>#DIV/0!</v>
      </c>
    </row>
    <row r="8" spans="1:21" x14ac:dyDescent="0.25">
      <c r="B8" s="303"/>
      <c r="C8" s="172"/>
      <c r="D8" s="304"/>
      <c r="E8" s="330" t="e">
        <f>D8/C8</f>
        <v>#DIV/0!</v>
      </c>
      <c r="G8" s="314"/>
      <c r="H8" s="172"/>
      <c r="I8" s="304"/>
      <c r="J8" s="330" t="e">
        <f t="shared" si="0"/>
        <v>#DIV/0!</v>
      </c>
      <c r="L8" s="314"/>
      <c r="M8" s="172"/>
      <c r="N8" s="304"/>
      <c r="O8" s="330" t="e">
        <f t="shared" si="1"/>
        <v>#DIV/0!</v>
      </c>
      <c r="Q8" s="314"/>
      <c r="R8" s="172"/>
      <c r="S8" s="304"/>
      <c r="T8" s="330" t="e">
        <f t="shared" si="2"/>
        <v>#DIV/0!</v>
      </c>
    </row>
    <row r="9" spans="1:21" x14ac:dyDescent="0.25">
      <c r="B9" s="303"/>
      <c r="C9" s="172"/>
      <c r="D9" s="304"/>
      <c r="E9" s="330" t="e">
        <f>D9/C9</f>
        <v>#DIV/0!</v>
      </c>
      <c r="G9" s="314"/>
      <c r="H9" s="172"/>
      <c r="I9" s="304"/>
      <c r="J9" s="330" t="e">
        <f t="shared" si="0"/>
        <v>#DIV/0!</v>
      </c>
      <c r="L9" s="314"/>
      <c r="M9" s="172"/>
      <c r="N9" s="304"/>
      <c r="O9" s="330" t="e">
        <f t="shared" si="1"/>
        <v>#DIV/0!</v>
      </c>
      <c r="Q9" s="314"/>
      <c r="R9" s="172"/>
      <c r="S9" s="304"/>
      <c r="T9" s="330" t="e">
        <f t="shared" si="2"/>
        <v>#DIV/0!</v>
      </c>
    </row>
    <row r="10" spans="1:21" x14ac:dyDescent="0.25">
      <c r="B10" s="314"/>
      <c r="C10" s="315"/>
      <c r="D10" s="304"/>
      <c r="E10" s="330" t="e">
        <f t="shared" ref="E10:E45" si="3">D10/C10</f>
        <v>#DIV/0!</v>
      </c>
      <c r="G10" s="314"/>
      <c r="H10" s="315"/>
      <c r="I10" s="304"/>
      <c r="J10" s="330" t="e">
        <f t="shared" si="0"/>
        <v>#DIV/0!</v>
      </c>
      <c r="L10" s="314"/>
      <c r="M10" s="315"/>
      <c r="N10" s="304"/>
      <c r="O10" s="330" t="e">
        <f t="shared" si="1"/>
        <v>#DIV/0!</v>
      </c>
      <c r="Q10" s="314"/>
      <c r="R10" s="315"/>
      <c r="S10" s="304"/>
      <c r="T10" s="330" t="e">
        <f t="shared" si="2"/>
        <v>#DIV/0!</v>
      </c>
    </row>
    <row r="11" spans="1:21" x14ac:dyDescent="0.25">
      <c r="B11" s="314"/>
      <c r="C11" s="315"/>
      <c r="D11" s="304"/>
      <c r="E11" s="330" t="e">
        <f t="shared" si="3"/>
        <v>#DIV/0!</v>
      </c>
      <c r="G11" s="314"/>
      <c r="H11" s="315"/>
      <c r="I11" s="304"/>
      <c r="J11" s="330" t="e">
        <f t="shared" si="0"/>
        <v>#DIV/0!</v>
      </c>
      <c r="L11" s="314"/>
      <c r="M11" s="315"/>
      <c r="N11" s="304"/>
      <c r="O11" s="330" t="e">
        <f t="shared" si="1"/>
        <v>#DIV/0!</v>
      </c>
      <c r="Q11" s="314"/>
      <c r="R11" s="315"/>
      <c r="S11" s="304"/>
      <c r="T11" s="330" t="e">
        <f t="shared" si="2"/>
        <v>#DIV/0!</v>
      </c>
    </row>
    <row r="12" spans="1:21" x14ac:dyDescent="0.25">
      <c r="B12" s="314"/>
      <c r="C12" s="315"/>
      <c r="D12" s="304"/>
      <c r="E12" s="330" t="e">
        <f t="shared" si="3"/>
        <v>#DIV/0!</v>
      </c>
      <c r="G12" s="314"/>
      <c r="H12" s="315"/>
      <c r="I12" s="304"/>
      <c r="J12" s="330" t="e">
        <f t="shared" si="0"/>
        <v>#DIV/0!</v>
      </c>
      <c r="L12" s="314"/>
      <c r="M12" s="315"/>
      <c r="N12" s="304"/>
      <c r="O12" s="330" t="e">
        <f t="shared" si="1"/>
        <v>#DIV/0!</v>
      </c>
      <c r="Q12" s="314"/>
      <c r="R12" s="315"/>
      <c r="S12" s="304"/>
      <c r="T12" s="330" t="e">
        <f t="shared" si="2"/>
        <v>#DIV/0!</v>
      </c>
    </row>
    <row r="13" spans="1:21" x14ac:dyDescent="0.25">
      <c r="B13" s="314"/>
      <c r="C13" s="315"/>
      <c r="D13" s="304"/>
      <c r="E13" s="330" t="e">
        <f t="shared" si="3"/>
        <v>#DIV/0!</v>
      </c>
      <c r="G13" s="314"/>
      <c r="H13" s="315"/>
      <c r="I13" s="304"/>
      <c r="J13" s="330" t="e">
        <f t="shared" si="0"/>
        <v>#DIV/0!</v>
      </c>
      <c r="L13" s="314"/>
      <c r="M13" s="315"/>
      <c r="N13" s="304"/>
      <c r="O13" s="330" t="e">
        <f t="shared" si="1"/>
        <v>#DIV/0!</v>
      </c>
      <c r="Q13" s="314"/>
      <c r="R13" s="315"/>
      <c r="S13" s="304"/>
      <c r="T13" s="330" t="e">
        <f t="shared" si="2"/>
        <v>#DIV/0!</v>
      </c>
    </row>
    <row r="14" spans="1:21" x14ac:dyDescent="0.25">
      <c r="B14" s="314"/>
      <c r="C14" s="315"/>
      <c r="D14" s="304"/>
      <c r="E14" s="330" t="e">
        <f t="shared" si="3"/>
        <v>#DIV/0!</v>
      </c>
      <c r="G14" s="314"/>
      <c r="H14" s="315"/>
      <c r="I14" s="304"/>
      <c r="J14" s="330" t="e">
        <f t="shared" si="0"/>
        <v>#DIV/0!</v>
      </c>
      <c r="L14" s="314"/>
      <c r="M14" s="315"/>
      <c r="N14" s="304"/>
      <c r="O14" s="330" t="e">
        <f t="shared" si="1"/>
        <v>#DIV/0!</v>
      </c>
      <c r="Q14" s="314"/>
      <c r="R14" s="315"/>
      <c r="S14" s="304"/>
      <c r="T14" s="330" t="e">
        <f t="shared" si="2"/>
        <v>#DIV/0!</v>
      </c>
    </row>
    <row r="15" spans="1:21" x14ac:dyDescent="0.25">
      <c r="B15" s="314"/>
      <c r="C15" s="315"/>
      <c r="D15" s="304"/>
      <c r="E15" s="330" t="e">
        <f t="shared" si="3"/>
        <v>#DIV/0!</v>
      </c>
      <c r="G15" s="314"/>
      <c r="H15" s="315"/>
      <c r="I15" s="304"/>
      <c r="J15" s="330" t="e">
        <f t="shared" si="0"/>
        <v>#DIV/0!</v>
      </c>
      <c r="L15" s="314"/>
      <c r="M15" s="315"/>
      <c r="N15" s="304"/>
      <c r="O15" s="330" t="e">
        <f t="shared" si="1"/>
        <v>#DIV/0!</v>
      </c>
      <c r="Q15" s="314"/>
      <c r="R15" s="315"/>
      <c r="S15" s="304"/>
      <c r="T15" s="330" t="e">
        <f t="shared" si="2"/>
        <v>#DIV/0!</v>
      </c>
    </row>
    <row r="16" spans="1:21" x14ac:dyDescent="0.25">
      <c r="B16" s="314"/>
      <c r="C16" s="315"/>
      <c r="D16" s="304"/>
      <c r="E16" s="330" t="e">
        <f t="shared" si="3"/>
        <v>#DIV/0!</v>
      </c>
      <c r="G16" s="314"/>
      <c r="H16" s="315"/>
      <c r="I16" s="304"/>
      <c r="J16" s="330" t="e">
        <f t="shared" si="0"/>
        <v>#DIV/0!</v>
      </c>
      <c r="L16" s="314"/>
      <c r="M16" s="315"/>
      <c r="N16" s="304"/>
      <c r="O16" s="330" t="e">
        <f t="shared" si="1"/>
        <v>#DIV/0!</v>
      </c>
      <c r="Q16" s="314"/>
      <c r="R16" s="315"/>
      <c r="S16" s="304"/>
      <c r="T16" s="330" t="e">
        <f t="shared" si="2"/>
        <v>#DIV/0!</v>
      </c>
    </row>
    <row r="17" spans="2:21" x14ac:dyDescent="0.25">
      <c r="B17" s="314"/>
      <c r="C17" s="315"/>
      <c r="D17" s="304"/>
      <c r="E17" s="330" t="e">
        <f t="shared" si="3"/>
        <v>#DIV/0!</v>
      </c>
      <c r="G17" s="314"/>
      <c r="H17" s="315"/>
      <c r="I17" s="304"/>
      <c r="J17" s="330" t="e">
        <f t="shared" si="0"/>
        <v>#DIV/0!</v>
      </c>
      <c r="L17" s="314"/>
      <c r="M17" s="315"/>
      <c r="N17" s="304"/>
      <c r="O17" s="330" t="e">
        <f t="shared" si="1"/>
        <v>#DIV/0!</v>
      </c>
      <c r="Q17" s="314"/>
      <c r="R17" s="315"/>
      <c r="S17" s="304"/>
      <c r="T17" s="330" t="e">
        <f t="shared" si="2"/>
        <v>#DIV/0!</v>
      </c>
    </row>
    <row r="18" spans="2:21" x14ac:dyDescent="0.25">
      <c r="B18" s="314"/>
      <c r="C18" s="315"/>
      <c r="D18" s="304"/>
      <c r="E18" s="330" t="e">
        <f t="shared" si="3"/>
        <v>#DIV/0!</v>
      </c>
      <c r="G18" s="314"/>
      <c r="H18" s="315"/>
      <c r="I18" s="304"/>
      <c r="J18" s="330" t="e">
        <f t="shared" si="0"/>
        <v>#DIV/0!</v>
      </c>
      <c r="L18" s="314"/>
      <c r="M18" s="315"/>
      <c r="N18" s="304"/>
      <c r="O18" s="330" t="e">
        <f t="shared" si="1"/>
        <v>#DIV/0!</v>
      </c>
      <c r="Q18" s="314"/>
      <c r="R18" s="315"/>
      <c r="S18" s="304"/>
      <c r="T18" s="330" t="e">
        <f t="shared" si="2"/>
        <v>#DIV/0!</v>
      </c>
    </row>
    <row r="19" spans="2:21" x14ac:dyDescent="0.25">
      <c r="B19" s="314"/>
      <c r="C19" s="315"/>
      <c r="D19" s="304"/>
      <c r="E19" s="330" t="e">
        <f t="shared" si="3"/>
        <v>#DIV/0!</v>
      </c>
      <c r="G19" s="314"/>
      <c r="H19" s="315"/>
      <c r="I19" s="304"/>
      <c r="J19" s="330" t="e">
        <f t="shared" si="0"/>
        <v>#DIV/0!</v>
      </c>
      <c r="L19" s="314"/>
      <c r="M19" s="315"/>
      <c r="N19" s="304"/>
      <c r="O19" s="330" t="e">
        <f t="shared" si="1"/>
        <v>#DIV/0!</v>
      </c>
      <c r="Q19" s="314"/>
      <c r="R19" s="315"/>
      <c r="S19" s="304"/>
      <c r="T19" s="330" t="e">
        <f t="shared" si="2"/>
        <v>#DIV/0!</v>
      </c>
    </row>
    <row r="20" spans="2:21" x14ac:dyDescent="0.25">
      <c r="B20" s="314"/>
      <c r="C20" s="315"/>
      <c r="D20" s="304"/>
      <c r="E20" s="330" t="e">
        <f t="shared" si="3"/>
        <v>#DIV/0!</v>
      </c>
      <c r="G20" s="314"/>
      <c r="H20" s="315"/>
      <c r="I20" s="304"/>
      <c r="J20" s="330" t="e">
        <f t="shared" si="0"/>
        <v>#DIV/0!</v>
      </c>
      <c r="L20" s="314"/>
      <c r="M20" s="315"/>
      <c r="N20" s="304"/>
      <c r="O20" s="330" t="e">
        <f t="shared" si="1"/>
        <v>#DIV/0!</v>
      </c>
      <c r="Q20" s="314"/>
      <c r="R20" s="315"/>
      <c r="S20" s="304"/>
      <c r="T20" s="330" t="e">
        <f t="shared" si="2"/>
        <v>#DIV/0!</v>
      </c>
    </row>
    <row r="21" spans="2:21" x14ac:dyDescent="0.25">
      <c r="B21" s="314"/>
      <c r="C21" s="315"/>
      <c r="D21" s="304"/>
      <c r="E21" s="330" t="e">
        <f t="shared" si="3"/>
        <v>#DIV/0!</v>
      </c>
      <c r="G21" s="314"/>
      <c r="H21" s="315"/>
      <c r="I21" s="304"/>
      <c r="J21" s="330" t="e">
        <f t="shared" si="0"/>
        <v>#DIV/0!</v>
      </c>
      <c r="L21" s="314"/>
      <c r="M21" s="315"/>
      <c r="N21" s="304"/>
      <c r="O21" s="330" t="e">
        <f t="shared" si="1"/>
        <v>#DIV/0!</v>
      </c>
      <c r="Q21" s="314"/>
      <c r="R21" s="315"/>
      <c r="S21" s="304"/>
      <c r="T21" s="330" t="e">
        <f t="shared" si="2"/>
        <v>#DIV/0!</v>
      </c>
    </row>
    <row r="22" spans="2:21" x14ac:dyDescent="0.25">
      <c r="B22" s="314"/>
      <c r="C22" s="315"/>
      <c r="D22" s="304"/>
      <c r="E22" s="330" t="e">
        <f t="shared" si="3"/>
        <v>#DIV/0!</v>
      </c>
      <c r="G22" s="314"/>
      <c r="H22" s="315"/>
      <c r="I22" s="304"/>
      <c r="J22" s="330" t="e">
        <f t="shared" si="0"/>
        <v>#DIV/0!</v>
      </c>
      <c r="L22" s="314"/>
      <c r="M22" s="315"/>
      <c r="N22" s="304"/>
      <c r="O22" s="330" t="e">
        <f t="shared" si="1"/>
        <v>#DIV/0!</v>
      </c>
      <c r="Q22" s="314"/>
      <c r="R22" s="315"/>
      <c r="S22" s="304"/>
      <c r="T22" s="330" t="e">
        <f t="shared" si="2"/>
        <v>#DIV/0!</v>
      </c>
    </row>
    <row r="23" spans="2:21" x14ac:dyDescent="0.25">
      <c r="B23" s="314"/>
      <c r="C23" s="315"/>
      <c r="D23" s="304"/>
      <c r="E23" s="330" t="e">
        <f t="shared" si="3"/>
        <v>#DIV/0!</v>
      </c>
      <c r="G23" s="314"/>
      <c r="H23" s="315"/>
      <c r="I23" s="304"/>
      <c r="J23" s="330" t="e">
        <f t="shared" si="0"/>
        <v>#DIV/0!</v>
      </c>
      <c r="L23" s="314"/>
      <c r="M23" s="315"/>
      <c r="N23" s="304"/>
      <c r="O23" s="330" t="e">
        <f t="shared" si="1"/>
        <v>#DIV/0!</v>
      </c>
      <c r="Q23" s="314"/>
      <c r="R23" s="315"/>
      <c r="S23" s="304"/>
      <c r="T23" s="330" t="e">
        <f t="shared" si="2"/>
        <v>#DIV/0!</v>
      </c>
      <c r="U23" s="284" t="s">
        <v>313</v>
      </c>
    </row>
    <row r="24" spans="2:21" x14ac:dyDescent="0.25">
      <c r="B24" s="314"/>
      <c r="C24" s="315"/>
      <c r="D24" s="304"/>
      <c r="E24" s="330" t="e">
        <f t="shared" si="3"/>
        <v>#DIV/0!</v>
      </c>
      <c r="G24" s="314"/>
      <c r="H24" s="315"/>
      <c r="I24" s="304"/>
      <c r="J24" s="330" t="e">
        <f t="shared" si="0"/>
        <v>#DIV/0!</v>
      </c>
      <c r="L24" s="314"/>
      <c r="M24" s="315"/>
      <c r="N24" s="304"/>
      <c r="O24" s="330" t="e">
        <f t="shared" si="1"/>
        <v>#DIV/0!</v>
      </c>
      <c r="Q24" s="314"/>
      <c r="R24" s="315"/>
      <c r="S24" s="304"/>
      <c r="T24" s="330" t="e">
        <f t="shared" si="2"/>
        <v>#DIV/0!</v>
      </c>
    </row>
    <row r="25" spans="2:21" x14ac:dyDescent="0.25">
      <c r="B25" s="314"/>
      <c r="C25" s="315"/>
      <c r="D25" s="304"/>
      <c r="E25" s="330" t="e">
        <f t="shared" si="3"/>
        <v>#DIV/0!</v>
      </c>
      <c r="G25" s="314"/>
      <c r="H25" s="315"/>
      <c r="I25" s="304"/>
      <c r="J25" s="330" t="e">
        <f t="shared" si="0"/>
        <v>#DIV/0!</v>
      </c>
      <c r="L25" s="314"/>
      <c r="M25" s="315"/>
      <c r="N25" s="304"/>
      <c r="O25" s="330" t="e">
        <f t="shared" si="1"/>
        <v>#DIV/0!</v>
      </c>
      <c r="Q25" s="314"/>
      <c r="R25" s="315"/>
      <c r="S25" s="304"/>
      <c r="T25" s="330" t="e">
        <f t="shared" si="2"/>
        <v>#DIV/0!</v>
      </c>
    </row>
    <row r="26" spans="2:21" x14ac:dyDescent="0.25">
      <c r="B26" s="314"/>
      <c r="C26" s="315"/>
      <c r="D26" s="304"/>
      <c r="E26" s="330" t="e">
        <f t="shared" si="3"/>
        <v>#DIV/0!</v>
      </c>
      <c r="G26" s="314"/>
      <c r="H26" s="315"/>
      <c r="I26" s="304"/>
      <c r="J26" s="330" t="e">
        <f t="shared" si="0"/>
        <v>#DIV/0!</v>
      </c>
      <c r="L26" s="314"/>
      <c r="M26" s="315"/>
      <c r="N26" s="304"/>
      <c r="O26" s="330" t="e">
        <f t="shared" si="1"/>
        <v>#DIV/0!</v>
      </c>
      <c r="Q26" s="314"/>
      <c r="R26" s="315"/>
      <c r="S26" s="304"/>
      <c r="T26" s="330" t="e">
        <f t="shared" si="2"/>
        <v>#DIV/0!</v>
      </c>
    </row>
    <row r="27" spans="2:21" x14ac:dyDescent="0.25">
      <c r="B27" s="314"/>
      <c r="C27" s="315"/>
      <c r="D27" s="304"/>
      <c r="E27" s="330" t="e">
        <f t="shared" si="3"/>
        <v>#DIV/0!</v>
      </c>
      <c r="G27" s="314"/>
      <c r="H27" s="315"/>
      <c r="I27" s="304"/>
      <c r="J27" s="330" t="e">
        <f t="shared" si="0"/>
        <v>#DIV/0!</v>
      </c>
      <c r="L27" s="314"/>
      <c r="M27" s="315"/>
      <c r="N27" s="304"/>
      <c r="O27" s="330" t="e">
        <f t="shared" si="1"/>
        <v>#DIV/0!</v>
      </c>
      <c r="Q27" s="314"/>
      <c r="R27" s="315"/>
      <c r="S27" s="304"/>
      <c r="T27" s="330" t="e">
        <f t="shared" si="2"/>
        <v>#DIV/0!</v>
      </c>
    </row>
    <row r="28" spans="2:21" x14ac:dyDescent="0.25">
      <c r="B28" s="314"/>
      <c r="C28" s="315"/>
      <c r="D28" s="304"/>
      <c r="E28" s="330" t="e">
        <f t="shared" si="3"/>
        <v>#DIV/0!</v>
      </c>
      <c r="G28" s="314"/>
      <c r="H28" s="315"/>
      <c r="I28" s="304"/>
      <c r="J28" s="330" t="e">
        <f t="shared" si="0"/>
        <v>#DIV/0!</v>
      </c>
      <c r="L28" s="314"/>
      <c r="M28" s="315"/>
      <c r="N28" s="304"/>
      <c r="O28" s="330" t="e">
        <f t="shared" si="1"/>
        <v>#DIV/0!</v>
      </c>
      <c r="Q28" s="314"/>
      <c r="R28" s="315"/>
      <c r="S28" s="304"/>
      <c r="T28" s="330" t="e">
        <f t="shared" si="2"/>
        <v>#DIV/0!</v>
      </c>
    </row>
    <row r="29" spans="2:21" x14ac:dyDescent="0.25">
      <c r="B29" s="314"/>
      <c r="C29" s="315"/>
      <c r="D29" s="304"/>
      <c r="E29" s="330" t="e">
        <f t="shared" si="3"/>
        <v>#DIV/0!</v>
      </c>
      <c r="G29" s="314"/>
      <c r="H29" s="315"/>
      <c r="I29" s="304"/>
      <c r="J29" s="330" t="e">
        <f t="shared" si="0"/>
        <v>#DIV/0!</v>
      </c>
      <c r="L29" s="314"/>
      <c r="M29" s="315"/>
      <c r="N29" s="304"/>
      <c r="O29" s="330" t="e">
        <f t="shared" si="1"/>
        <v>#DIV/0!</v>
      </c>
      <c r="Q29" s="314"/>
      <c r="R29" s="315"/>
      <c r="S29" s="304"/>
      <c r="T29" s="330" t="e">
        <f t="shared" si="2"/>
        <v>#DIV/0!</v>
      </c>
    </row>
    <row r="30" spans="2:21" x14ac:dyDescent="0.25">
      <c r="B30" s="314"/>
      <c r="C30" s="315"/>
      <c r="D30" s="304"/>
      <c r="E30" s="330" t="e">
        <f t="shared" si="3"/>
        <v>#DIV/0!</v>
      </c>
      <c r="G30" s="314"/>
      <c r="H30" s="315"/>
      <c r="I30" s="304"/>
      <c r="J30" s="330" t="e">
        <f t="shared" si="0"/>
        <v>#DIV/0!</v>
      </c>
      <c r="L30" s="314"/>
      <c r="M30" s="315"/>
      <c r="N30" s="304"/>
      <c r="O30" s="330" t="e">
        <f t="shared" si="1"/>
        <v>#DIV/0!</v>
      </c>
      <c r="Q30" s="314"/>
      <c r="R30" s="315"/>
      <c r="S30" s="304"/>
      <c r="T30" s="330" t="e">
        <f t="shared" si="2"/>
        <v>#DIV/0!</v>
      </c>
    </row>
    <row r="31" spans="2:21" x14ac:dyDescent="0.25">
      <c r="B31" s="314"/>
      <c r="C31" s="315"/>
      <c r="D31" s="304"/>
      <c r="E31" s="330" t="e">
        <f t="shared" si="3"/>
        <v>#DIV/0!</v>
      </c>
      <c r="G31" s="314"/>
      <c r="H31" s="315"/>
      <c r="I31" s="304"/>
      <c r="J31" s="330" t="e">
        <f t="shared" si="0"/>
        <v>#DIV/0!</v>
      </c>
      <c r="L31" s="314"/>
      <c r="M31" s="315"/>
      <c r="N31" s="304"/>
      <c r="O31" s="330" t="e">
        <f t="shared" si="1"/>
        <v>#DIV/0!</v>
      </c>
      <c r="Q31" s="314"/>
      <c r="R31" s="315"/>
      <c r="S31" s="304"/>
      <c r="T31" s="330" t="e">
        <f t="shared" si="2"/>
        <v>#DIV/0!</v>
      </c>
    </row>
    <row r="32" spans="2:21" x14ac:dyDescent="0.25">
      <c r="B32" s="314"/>
      <c r="C32" s="315"/>
      <c r="D32" s="304"/>
      <c r="E32" s="330" t="e">
        <f t="shared" si="3"/>
        <v>#DIV/0!</v>
      </c>
      <c r="G32" s="314"/>
      <c r="H32" s="315"/>
      <c r="I32" s="304"/>
      <c r="J32" s="330" t="e">
        <f t="shared" si="0"/>
        <v>#DIV/0!</v>
      </c>
      <c r="L32" s="314"/>
      <c r="M32" s="315"/>
      <c r="N32" s="304"/>
      <c r="O32" s="330" t="e">
        <f t="shared" si="1"/>
        <v>#DIV/0!</v>
      </c>
      <c r="Q32" s="314"/>
      <c r="R32" s="315"/>
      <c r="S32" s="304"/>
      <c r="T32" s="330" t="e">
        <f t="shared" si="2"/>
        <v>#DIV/0!</v>
      </c>
    </row>
    <row r="33" spans="1:20" x14ac:dyDescent="0.25">
      <c r="B33" s="314"/>
      <c r="C33" s="315"/>
      <c r="D33" s="304"/>
      <c r="E33" s="330" t="e">
        <f t="shared" si="3"/>
        <v>#DIV/0!</v>
      </c>
      <c r="G33" s="314"/>
      <c r="H33" s="315"/>
      <c r="I33" s="304"/>
      <c r="J33" s="330" t="e">
        <f t="shared" si="0"/>
        <v>#DIV/0!</v>
      </c>
      <c r="L33" s="314"/>
      <c r="M33" s="315"/>
      <c r="N33" s="304"/>
      <c r="O33" s="330" t="e">
        <f t="shared" si="1"/>
        <v>#DIV/0!</v>
      </c>
      <c r="Q33" s="314"/>
      <c r="R33" s="315"/>
      <c r="S33" s="304"/>
      <c r="T33" s="330" t="e">
        <f t="shared" si="2"/>
        <v>#DIV/0!</v>
      </c>
    </row>
    <row r="34" spans="1:20" x14ac:dyDescent="0.25">
      <c r="B34" s="314"/>
      <c r="C34" s="315"/>
      <c r="D34" s="304"/>
      <c r="E34" s="330" t="e">
        <f t="shared" si="3"/>
        <v>#DIV/0!</v>
      </c>
      <c r="G34" s="314"/>
      <c r="H34" s="315"/>
      <c r="I34" s="304"/>
      <c r="J34" s="330" t="e">
        <f t="shared" si="0"/>
        <v>#DIV/0!</v>
      </c>
      <c r="L34" s="314"/>
      <c r="M34" s="315"/>
      <c r="N34" s="304"/>
      <c r="O34" s="330" t="e">
        <f t="shared" si="1"/>
        <v>#DIV/0!</v>
      </c>
      <c r="Q34" s="314"/>
      <c r="R34" s="315"/>
      <c r="S34" s="304"/>
      <c r="T34" s="330" t="e">
        <f t="shared" si="2"/>
        <v>#DIV/0!</v>
      </c>
    </row>
    <row r="35" spans="1:20" x14ac:dyDescent="0.25">
      <c r="B35" s="314"/>
      <c r="C35" s="315"/>
      <c r="D35" s="304"/>
      <c r="E35" s="330" t="e">
        <f t="shared" si="3"/>
        <v>#DIV/0!</v>
      </c>
      <c r="G35" s="314"/>
      <c r="H35" s="315"/>
      <c r="I35" s="304"/>
      <c r="J35" s="330" t="e">
        <f t="shared" si="0"/>
        <v>#DIV/0!</v>
      </c>
      <c r="L35" s="314"/>
      <c r="M35" s="315"/>
      <c r="N35" s="304"/>
      <c r="O35" s="330" t="e">
        <f t="shared" si="1"/>
        <v>#DIV/0!</v>
      </c>
      <c r="Q35" s="314"/>
      <c r="R35" s="315"/>
      <c r="S35" s="304"/>
      <c r="T35" s="330" t="e">
        <f t="shared" si="2"/>
        <v>#DIV/0!</v>
      </c>
    </row>
    <row r="36" spans="1:20" x14ac:dyDescent="0.25">
      <c r="B36" s="314"/>
      <c r="C36" s="315"/>
      <c r="D36" s="304"/>
      <c r="E36" s="330" t="e">
        <f t="shared" si="3"/>
        <v>#DIV/0!</v>
      </c>
      <c r="G36" s="314"/>
      <c r="H36" s="315"/>
      <c r="I36" s="304"/>
      <c r="J36" s="330" t="e">
        <f t="shared" si="0"/>
        <v>#DIV/0!</v>
      </c>
      <c r="L36" s="314"/>
      <c r="M36" s="315"/>
      <c r="N36" s="304"/>
      <c r="O36" s="330" t="e">
        <f t="shared" si="1"/>
        <v>#DIV/0!</v>
      </c>
      <c r="Q36" s="314"/>
      <c r="R36" s="315"/>
      <c r="S36" s="304"/>
      <c r="T36" s="330" t="e">
        <f t="shared" si="2"/>
        <v>#DIV/0!</v>
      </c>
    </row>
    <row r="37" spans="1:20" x14ac:dyDescent="0.25">
      <c r="B37" s="314"/>
      <c r="C37" s="315"/>
      <c r="D37" s="304"/>
      <c r="E37" s="330" t="e">
        <f t="shared" si="3"/>
        <v>#DIV/0!</v>
      </c>
      <c r="G37" s="314"/>
      <c r="H37" s="315"/>
      <c r="I37" s="304"/>
      <c r="J37" s="330" t="e">
        <f t="shared" si="0"/>
        <v>#DIV/0!</v>
      </c>
      <c r="L37" s="314"/>
      <c r="M37" s="315"/>
      <c r="N37" s="304"/>
      <c r="O37" s="330" t="e">
        <f t="shared" si="1"/>
        <v>#DIV/0!</v>
      </c>
      <c r="Q37" s="314"/>
      <c r="R37" s="315"/>
      <c r="S37" s="304"/>
      <c r="T37" s="330" t="e">
        <f t="shared" si="2"/>
        <v>#DIV/0!</v>
      </c>
    </row>
    <row r="38" spans="1:20" x14ac:dyDescent="0.25">
      <c r="B38" s="314"/>
      <c r="C38" s="315"/>
      <c r="D38" s="304"/>
      <c r="E38" s="330" t="e">
        <f t="shared" si="3"/>
        <v>#DIV/0!</v>
      </c>
      <c r="G38" s="314"/>
      <c r="H38" s="315"/>
      <c r="I38" s="304"/>
      <c r="J38" s="330" t="e">
        <f t="shared" si="0"/>
        <v>#DIV/0!</v>
      </c>
      <c r="L38" s="314"/>
      <c r="M38" s="315"/>
      <c r="N38" s="304"/>
      <c r="O38" s="330" t="e">
        <f t="shared" si="1"/>
        <v>#DIV/0!</v>
      </c>
      <c r="Q38" s="314"/>
      <c r="R38" s="315"/>
      <c r="S38" s="304"/>
      <c r="T38" s="330" t="e">
        <f t="shared" si="2"/>
        <v>#DIV/0!</v>
      </c>
    </row>
    <row r="39" spans="1:20" x14ac:dyDescent="0.25">
      <c r="B39" s="314"/>
      <c r="C39" s="315"/>
      <c r="D39" s="304"/>
      <c r="E39" s="330" t="e">
        <f t="shared" si="3"/>
        <v>#DIV/0!</v>
      </c>
      <c r="G39" s="314"/>
      <c r="H39" s="315"/>
      <c r="I39" s="304"/>
      <c r="J39" s="330" t="e">
        <f t="shared" si="0"/>
        <v>#DIV/0!</v>
      </c>
      <c r="L39" s="314"/>
      <c r="M39" s="315"/>
      <c r="N39" s="304"/>
      <c r="O39" s="330" t="e">
        <f t="shared" si="1"/>
        <v>#DIV/0!</v>
      </c>
      <c r="Q39" s="314"/>
      <c r="R39" s="315"/>
      <c r="S39" s="304"/>
      <c r="T39" s="330" t="e">
        <f t="shared" si="2"/>
        <v>#DIV/0!</v>
      </c>
    </row>
    <row r="40" spans="1:20" x14ac:dyDescent="0.25">
      <c r="B40" s="314"/>
      <c r="C40" s="315"/>
      <c r="D40" s="304"/>
      <c r="E40" s="330" t="e">
        <f t="shared" si="3"/>
        <v>#DIV/0!</v>
      </c>
      <c r="G40" s="314"/>
      <c r="H40" s="315"/>
      <c r="I40" s="304"/>
      <c r="J40" s="330" t="e">
        <f t="shared" si="0"/>
        <v>#DIV/0!</v>
      </c>
      <c r="L40" s="314"/>
      <c r="M40" s="315"/>
      <c r="N40" s="304"/>
      <c r="O40" s="330" t="e">
        <f t="shared" si="1"/>
        <v>#DIV/0!</v>
      </c>
      <c r="Q40" s="314"/>
      <c r="R40" s="315"/>
      <c r="S40" s="304"/>
      <c r="T40" s="330" t="e">
        <f t="shared" si="2"/>
        <v>#DIV/0!</v>
      </c>
    </row>
    <row r="41" spans="1:20" x14ac:dyDescent="0.25">
      <c r="B41" s="314"/>
      <c r="C41" s="315"/>
      <c r="D41" s="304"/>
      <c r="E41" s="330" t="e">
        <f t="shared" si="3"/>
        <v>#DIV/0!</v>
      </c>
      <c r="G41" s="314"/>
      <c r="H41" s="315"/>
      <c r="I41" s="304"/>
      <c r="J41" s="330" t="e">
        <f t="shared" si="0"/>
        <v>#DIV/0!</v>
      </c>
      <c r="L41" s="314"/>
      <c r="M41" s="315"/>
      <c r="N41" s="304"/>
      <c r="O41" s="330" t="e">
        <f t="shared" si="1"/>
        <v>#DIV/0!</v>
      </c>
      <c r="Q41" s="314"/>
      <c r="R41" s="315"/>
      <c r="S41" s="304"/>
      <c r="T41" s="330" t="e">
        <f t="shared" si="2"/>
        <v>#DIV/0!</v>
      </c>
    </row>
    <row r="42" spans="1:20" x14ac:dyDescent="0.25">
      <c r="B42" s="314"/>
      <c r="C42" s="315"/>
      <c r="D42" s="304"/>
      <c r="E42" s="330" t="e">
        <f t="shared" si="3"/>
        <v>#DIV/0!</v>
      </c>
      <c r="G42" s="314"/>
      <c r="H42" s="315"/>
      <c r="I42" s="304"/>
      <c r="J42" s="330" t="e">
        <f t="shared" si="0"/>
        <v>#DIV/0!</v>
      </c>
      <c r="L42" s="314"/>
      <c r="M42" s="315"/>
      <c r="N42" s="304"/>
      <c r="O42" s="330" t="e">
        <f t="shared" si="1"/>
        <v>#DIV/0!</v>
      </c>
      <c r="Q42" s="314"/>
      <c r="R42" s="315"/>
      <c r="S42" s="304"/>
      <c r="T42" s="330" t="e">
        <f t="shared" si="2"/>
        <v>#DIV/0!</v>
      </c>
    </row>
    <row r="43" spans="1:20" x14ac:dyDescent="0.25">
      <c r="B43" s="314"/>
      <c r="C43" s="315"/>
      <c r="D43" s="304"/>
      <c r="E43" s="330" t="e">
        <f t="shared" si="3"/>
        <v>#DIV/0!</v>
      </c>
      <c r="G43" s="314"/>
      <c r="H43" s="315"/>
      <c r="I43" s="304"/>
      <c r="J43" s="330" t="e">
        <f t="shared" si="0"/>
        <v>#DIV/0!</v>
      </c>
      <c r="L43" s="314"/>
      <c r="M43" s="315"/>
      <c r="N43" s="304"/>
      <c r="O43" s="330" t="e">
        <f t="shared" si="1"/>
        <v>#DIV/0!</v>
      </c>
      <c r="Q43" s="314"/>
      <c r="R43" s="315"/>
      <c r="S43" s="304"/>
      <c r="T43" s="330" t="e">
        <f t="shared" si="2"/>
        <v>#DIV/0!</v>
      </c>
    </row>
    <row r="44" spans="1:20" x14ac:dyDescent="0.25">
      <c r="B44" s="316"/>
      <c r="C44" s="317"/>
      <c r="D44" s="318"/>
      <c r="E44" s="330" t="e">
        <f t="shared" si="3"/>
        <v>#DIV/0!</v>
      </c>
      <c r="G44" s="314"/>
      <c r="H44" s="315"/>
      <c r="I44" s="304"/>
      <c r="J44" s="330" t="e">
        <f t="shared" si="0"/>
        <v>#DIV/0!</v>
      </c>
      <c r="L44" s="314"/>
      <c r="M44" s="315"/>
      <c r="N44" s="304"/>
      <c r="O44" s="330" t="e">
        <f t="shared" si="1"/>
        <v>#DIV/0!</v>
      </c>
      <c r="Q44" s="314"/>
      <c r="R44" s="315"/>
      <c r="S44" s="304"/>
      <c r="T44" s="330" t="e">
        <f t="shared" si="2"/>
        <v>#DIV/0!</v>
      </c>
    </row>
    <row r="45" spans="1:20" ht="15.75" thickBot="1" x14ac:dyDescent="0.3">
      <c r="B45" s="319"/>
      <c r="C45" s="320"/>
      <c r="D45" s="304"/>
      <c r="E45" s="330" t="e">
        <f t="shared" si="3"/>
        <v>#DIV/0!</v>
      </c>
      <c r="G45" s="319"/>
      <c r="H45" s="320"/>
      <c r="I45" s="304"/>
      <c r="J45" s="330" t="e">
        <f t="shared" si="0"/>
        <v>#DIV/0!</v>
      </c>
      <c r="L45" s="319"/>
      <c r="M45" s="320"/>
      <c r="N45" s="304"/>
      <c r="O45" s="330" t="e">
        <f t="shared" si="1"/>
        <v>#DIV/0!</v>
      </c>
      <c r="Q45" s="319"/>
      <c r="R45" s="320"/>
      <c r="S45" s="304"/>
      <c r="T45" s="330" t="e">
        <f t="shared" si="2"/>
        <v>#DIV/0!</v>
      </c>
    </row>
    <row r="46" spans="1:20" x14ac:dyDescent="0.25">
      <c r="E46" s="321"/>
      <c r="J46" s="321"/>
      <c r="O46" s="321"/>
      <c r="T46" s="322"/>
    </row>
    <row r="47" spans="1:20" ht="45" x14ac:dyDescent="0.25">
      <c r="A47" s="323" t="s">
        <v>283</v>
      </c>
      <c r="B47" s="324"/>
      <c r="C47" s="325"/>
      <c r="D47" s="325"/>
      <c r="E47" s="326" t="s">
        <v>292</v>
      </c>
      <c r="G47" s="324"/>
      <c r="H47" s="325"/>
      <c r="I47" s="325"/>
      <c r="J47" s="326" t="s">
        <v>293</v>
      </c>
      <c r="L47" s="324"/>
      <c r="M47" s="325"/>
      <c r="N47" s="325"/>
      <c r="O47" s="326" t="s">
        <v>294</v>
      </c>
      <c r="Q47" s="324"/>
      <c r="R47" s="325"/>
      <c r="S47" s="325"/>
      <c r="T47" s="326" t="s">
        <v>295</v>
      </c>
    </row>
    <row r="48" spans="1:20" ht="30" customHeight="1" x14ac:dyDescent="0.25">
      <c r="B48" s="331" t="s">
        <v>284</v>
      </c>
      <c r="C48">
        <f>SUM(C6:C45)</f>
        <v>0</v>
      </c>
      <c r="D48">
        <f>SUM(D6:D45)</f>
        <v>0</v>
      </c>
      <c r="E48" s="330" t="e">
        <f>D48/C48</f>
        <v>#DIV/0!</v>
      </c>
      <c r="F48"/>
      <c r="G48" s="332" t="s">
        <v>303</v>
      </c>
      <c r="H48">
        <f>SUM(H6:H45)</f>
        <v>0</v>
      </c>
      <c r="I48">
        <f>SUM(I6:I45)</f>
        <v>0</v>
      </c>
      <c r="J48" s="330" t="e">
        <f>I48/H48</f>
        <v>#DIV/0!</v>
      </c>
      <c r="K48"/>
      <c r="L48" s="332" t="s">
        <v>287</v>
      </c>
      <c r="M48">
        <f>SUM(M6:M45)</f>
        <v>0</v>
      </c>
      <c r="N48">
        <f>SUM(N6:N45)</f>
        <v>0</v>
      </c>
      <c r="O48" s="330" t="e">
        <f>N48/M48</f>
        <v>#DIV/0!</v>
      </c>
      <c r="P48"/>
      <c r="Q48" s="332" t="s">
        <v>288</v>
      </c>
      <c r="R48">
        <f>SUM(R6:R45)</f>
        <v>0</v>
      </c>
      <c r="S48">
        <f>SUM(S6:S45)</f>
        <v>0</v>
      </c>
      <c r="T48" s="330" t="e">
        <f>S48/R48</f>
        <v>#DIV/0!</v>
      </c>
    </row>
    <row r="49" spans="1:20" x14ac:dyDescent="0.25">
      <c r="B49" s="334"/>
      <c r="C49" s="335"/>
      <c r="D49" s="336" t="s">
        <v>285</v>
      </c>
      <c r="E49" s="337">
        <f>'Monthly Membership Projection'!I85-D48</f>
        <v>0</v>
      </c>
      <c r="F49"/>
      <c r="G49" s="334"/>
      <c r="H49" s="335"/>
      <c r="I49" s="336" t="s">
        <v>285</v>
      </c>
      <c r="J49" s="337">
        <f>'Monthly Membership Projection'!J85-I48</f>
        <v>0</v>
      </c>
      <c r="K49"/>
      <c r="L49" s="334"/>
      <c r="M49" s="335"/>
      <c r="N49" s="336" t="s">
        <v>285</v>
      </c>
      <c r="O49" s="337">
        <f>'Monthly Membership Projection'!K85-N48</f>
        <v>0</v>
      </c>
      <c r="P49"/>
      <c r="Q49" s="334"/>
      <c r="R49" s="335"/>
      <c r="S49" s="336" t="s">
        <v>285</v>
      </c>
      <c r="T49" s="337">
        <f>'Monthly Membership Projection'!L85-S48</f>
        <v>0</v>
      </c>
    </row>
    <row r="51" spans="1:20" x14ac:dyDescent="0.25">
      <c r="A51" s="338" t="s">
        <v>290</v>
      </c>
      <c r="B51" s="107"/>
      <c r="C51" s="107"/>
      <c r="D51" s="107"/>
      <c r="E51" s="339" t="e">
        <f>(D48+I48+N48+S48)/(C48+H48+M48+R48)</f>
        <v>#DIV/0!</v>
      </c>
      <c r="F51"/>
      <c r="G51" s="338" t="s">
        <v>291</v>
      </c>
      <c r="H51" s="107"/>
      <c r="I51" s="107"/>
      <c r="J51" s="107"/>
      <c r="K51" s="340" t="e">
        <f>('Monthly Unit Projection'!F49+'Monthly Unit Projection'!F61+'Monthly Unit Projection'!F11+'Monthly Unit Projection'!F23+'Monthly Unit Projection'!F35+'Monthly Unit Projection'!F73+'Monthly Unit Projection'!M73+'Monthly Unit Projection'!M61+'Monthly Unit Projection'!M49+'Monthly Unit Projection'!M35+'Monthly Unit Projection'!M23+'Monthly Unit Projection'!M11)/('Setup &amp; Instructions'!D22+'Setup &amp; Instructions'!D23+'Setup &amp; Instructions'!D24+'Setup &amp; Instructions'!D25)</f>
        <v>#DIV/0!</v>
      </c>
      <c r="L51"/>
      <c r="M51"/>
      <c r="N51"/>
      <c r="O51" s="338" t="s">
        <v>286</v>
      </c>
      <c r="P51" s="107"/>
      <c r="Q51" s="107"/>
      <c r="R51" s="107"/>
      <c r="S51" s="107"/>
      <c r="T51" s="341">
        <f>E49+J49+O49+T49</f>
        <v>0</v>
      </c>
    </row>
    <row r="52" spans="1:20" x14ac:dyDescent="0.25">
      <c r="A52" s="323"/>
      <c r="E52" s="327"/>
      <c r="G52" s="323"/>
      <c r="K52" s="328"/>
      <c r="O52" s="323"/>
      <c r="T52" s="329"/>
    </row>
    <row r="53" spans="1:20" x14ac:dyDescent="0.25">
      <c r="A53" s="323"/>
      <c r="E53" s="327"/>
      <c r="G53" s="323"/>
      <c r="K53" s="328"/>
      <c r="O53" s="323"/>
      <c r="T53" s="329"/>
    </row>
    <row r="54" spans="1:20" x14ac:dyDescent="0.25">
      <c r="A54" s="323"/>
      <c r="E54" s="327"/>
      <c r="G54" s="323"/>
      <c r="K54" s="328"/>
      <c r="O54" s="323"/>
      <c r="T54" s="329"/>
    </row>
  </sheetData>
  <mergeCells count="5">
    <mergeCell ref="B4:E4"/>
    <mergeCell ref="G4:J4"/>
    <mergeCell ref="L4:O4"/>
    <mergeCell ref="Q4:T4"/>
    <mergeCell ref="A2:K2"/>
  </mergeCells>
  <dataValidations count="1">
    <dataValidation type="whole" operator="greaterThanOrEqual" allowBlank="1" showInputMessage="1" showErrorMessage="1" error="Must be whole number" sqref="C6:C9 H6:H9 M6:M9 R6:R9" xr:uid="{00000000-0002-0000-1200-000000000000}">
      <formula1>0</formula1>
    </dataValidation>
  </dataValidations>
  <pageMargins left="0.7" right="0.7" top="0.75" bottom="0.75" header="0.3" footer="0.3"/>
  <pageSetup scale="77" orientation="portrait" r:id="rId1"/>
  <colBreaks count="1" manualBreakCount="1">
    <brk id="11"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Q52"/>
  <sheetViews>
    <sheetView topLeftCell="A31" workbookViewId="0">
      <selection activeCell="I49" sqref="I49:J49"/>
    </sheetView>
  </sheetViews>
  <sheetFormatPr defaultColWidth="9" defaultRowHeight="15" x14ac:dyDescent="0.25"/>
  <cols>
    <col min="1" max="1" width="8.140625" customWidth="1"/>
    <col min="2" max="2" width="25.5703125" customWidth="1"/>
    <col min="3" max="3" width="1.5703125" customWidth="1"/>
    <col min="6" max="6" width="11.28515625" customWidth="1"/>
    <col min="7" max="7" width="1.5703125" customWidth="1"/>
    <col min="8" max="8" width="8" customWidth="1"/>
    <col min="9" max="9" width="7.7109375" customWidth="1"/>
    <col min="10" max="10" width="11.7109375" customWidth="1"/>
    <col min="11" max="11" width="8.42578125" hidden="1" customWidth="1"/>
    <col min="12" max="12" width="5" hidden="1" customWidth="1"/>
    <col min="13" max="13" width="9.7109375" hidden="1" customWidth="1"/>
    <col min="14" max="14" width="9.5703125" hidden="1" customWidth="1"/>
    <col min="16" max="16" width="5" customWidth="1"/>
  </cols>
  <sheetData>
    <row r="1" spans="1:17" ht="21.75" customHeight="1" x14ac:dyDescent="0.25">
      <c r="A1" s="411" t="str">
        <f>'Setup &amp; Instructions'!G5&amp;" New Unit Prospects"</f>
        <v xml:space="preserve"> New Unit Prospects</v>
      </c>
      <c r="B1" s="411"/>
      <c r="C1" s="411"/>
      <c r="D1" s="411"/>
      <c r="E1" s="411"/>
      <c r="F1" s="411"/>
      <c r="G1" s="411"/>
      <c r="H1" s="411"/>
      <c r="I1" s="411"/>
      <c r="J1" s="411"/>
    </row>
    <row r="2" spans="1:17" ht="17.649999999999999" customHeight="1" x14ac:dyDescent="0.25">
      <c r="A2" s="411" t="str">
        <f>'Setup &amp; Instructions'!C7&amp;" Council #"&amp;'Setup &amp; Instructions'!G7&amp;"  -  "&amp;DistrictName&amp;" District #"&amp;'Setup &amp; Instructions'!G20</f>
        <v xml:space="preserve"> Council #  -   District #</v>
      </c>
      <c r="B2" s="411"/>
      <c r="C2" s="411"/>
      <c r="D2" s="411"/>
      <c r="E2" s="411"/>
      <c r="F2" s="411"/>
      <c r="G2" s="411"/>
      <c r="H2" s="411"/>
      <c r="I2" s="411"/>
      <c r="J2" s="411"/>
    </row>
    <row r="3" spans="1:17" ht="23.1" customHeight="1" x14ac:dyDescent="0.25">
      <c r="A3" s="179"/>
      <c r="B3" s="179"/>
      <c r="C3" s="179"/>
      <c r="D3" s="179"/>
      <c r="E3" s="179"/>
      <c r="F3" s="179"/>
      <c r="G3" s="179"/>
      <c r="H3" s="179"/>
      <c r="I3" s="179"/>
      <c r="J3" s="179"/>
    </row>
    <row r="4" spans="1:17" ht="15.75" x14ac:dyDescent="0.25">
      <c r="A4" s="456" t="s">
        <v>196</v>
      </c>
      <c r="B4" s="456"/>
      <c r="C4" s="456"/>
      <c r="D4" s="456"/>
      <c r="E4" s="456"/>
      <c r="F4" s="456"/>
      <c r="G4" s="456"/>
      <c r="H4" s="456"/>
      <c r="I4" s="456"/>
      <c r="J4" s="456"/>
      <c r="K4" s="456"/>
      <c r="L4" s="456"/>
      <c r="M4" s="456"/>
      <c r="N4" s="456"/>
      <c r="O4" s="456"/>
      <c r="P4" s="456"/>
      <c r="Q4" s="456"/>
    </row>
    <row r="5" spans="1:17" ht="15.75" thickBot="1" x14ac:dyDescent="0.3">
      <c r="K5" t="s">
        <v>7</v>
      </c>
      <c r="L5" t="s">
        <v>8</v>
      </c>
      <c r="M5" t="s">
        <v>9</v>
      </c>
      <c r="N5" t="s">
        <v>135</v>
      </c>
    </row>
    <row r="6" spans="1:17" ht="15.75" thickBot="1" x14ac:dyDescent="0.3">
      <c r="A6" s="412" t="s">
        <v>68</v>
      </c>
      <c r="B6" s="414"/>
      <c r="D6" s="415" t="s">
        <v>57</v>
      </c>
      <c r="E6" s="416"/>
      <c r="F6" s="417"/>
      <c r="H6" s="452" t="s">
        <v>58</v>
      </c>
      <c r="I6" s="453"/>
      <c r="J6" s="454"/>
      <c r="K6" t="str">
        <f t="shared" ref="K6:K14" si="0">IF(OR(H8="Troop",H8="Team"),J8,"")</f>
        <v/>
      </c>
      <c r="L6" t="str">
        <f t="shared" ref="L6:L14" si="1">IF(OR(H8="Crew",H8="Ship"),J8,"")</f>
        <v/>
      </c>
    </row>
    <row r="7" spans="1:17" ht="26.25" thickBot="1" x14ac:dyDescent="0.3">
      <c r="A7" s="257" t="s">
        <v>60</v>
      </c>
      <c r="B7" s="258" t="str">
        <f>IF('Setup &amp; Instructions'!C34=""," Description",'Setup &amp; Instructions'!C34)</f>
        <v xml:space="preserve"> Description</v>
      </c>
      <c r="D7" s="265" t="s">
        <v>12</v>
      </c>
      <c r="E7" s="266" t="s">
        <v>302</v>
      </c>
      <c r="F7" s="267" t="s">
        <v>262</v>
      </c>
      <c r="H7" s="265" t="s">
        <v>12</v>
      </c>
      <c r="I7" s="266" t="s">
        <v>302</v>
      </c>
      <c r="J7" s="267" t="s">
        <v>262</v>
      </c>
      <c r="K7" t="str">
        <f t="shared" si="0"/>
        <v/>
      </c>
      <c r="L7" t="str">
        <f t="shared" si="1"/>
        <v/>
      </c>
    </row>
    <row r="8" spans="1:17" x14ac:dyDescent="0.25">
      <c r="A8" s="259" t="s">
        <v>26</v>
      </c>
      <c r="B8" s="260" t="str">
        <f>IF('Setup &amp; Instructions'!C35="","",'Setup &amp; Instructions'!C35)</f>
        <v/>
      </c>
      <c r="D8" s="268" t="str">
        <f>IF($B8="","",'Zone 1'!D13)</f>
        <v/>
      </c>
      <c r="E8" s="269" t="str">
        <f>IF($B8="","",'Zone 1'!E13)</f>
        <v/>
      </c>
      <c r="F8" s="270" t="str">
        <f>IF($B8="","",'Zone 1'!F13)</f>
        <v/>
      </c>
      <c r="H8" s="268" t="str">
        <f>IF($B8="","",'Zone 1'!H13)</f>
        <v/>
      </c>
      <c r="I8" s="269" t="str">
        <f>IF($B8="","",'Zone 1'!I13)</f>
        <v/>
      </c>
      <c r="J8" s="270" t="str">
        <f>IF($B8="","",'Zone 1'!J13)</f>
        <v/>
      </c>
      <c r="K8" t="str">
        <f t="shared" si="0"/>
        <v/>
      </c>
      <c r="L8" t="str">
        <f t="shared" si="1"/>
        <v/>
      </c>
    </row>
    <row r="9" spans="1:17" x14ac:dyDescent="0.25">
      <c r="A9" s="261" t="s">
        <v>27</v>
      </c>
      <c r="B9" s="262" t="str">
        <f>IF('Setup &amp; Instructions'!C36="","",'Setup &amp; Instructions'!C36)</f>
        <v/>
      </c>
      <c r="D9" s="140" t="str">
        <f>IF($B9="","",'Zone 2'!D6)</f>
        <v/>
      </c>
      <c r="E9" s="139" t="str">
        <f>IF($B9="","",'Zone 2'!E6)</f>
        <v/>
      </c>
      <c r="F9" s="183" t="str">
        <f>IF($B9="","",'Zone 2'!F6)</f>
        <v/>
      </c>
      <c r="H9" s="140" t="str">
        <f>IF($B9="","",'Zone 2'!H6)</f>
        <v/>
      </c>
      <c r="I9" s="139" t="str">
        <f>IF($B9="","",'Zone 2'!I6)</f>
        <v/>
      </c>
      <c r="J9" s="183" t="str">
        <f>IF($B9="","",'Zone 2'!J6)</f>
        <v/>
      </c>
      <c r="K9" t="str">
        <f t="shared" si="0"/>
        <v/>
      </c>
      <c r="L9" t="str">
        <f t="shared" si="1"/>
        <v/>
      </c>
    </row>
    <row r="10" spans="1:17" x14ac:dyDescent="0.25">
      <c r="A10" s="261" t="s">
        <v>28</v>
      </c>
      <c r="B10" s="262" t="str">
        <f>IF('Setup &amp; Instructions'!C37="","",'Setup &amp; Instructions'!C37)</f>
        <v/>
      </c>
      <c r="D10" s="140" t="str">
        <f>IF($B10="","",'Zone 3'!D6)</f>
        <v/>
      </c>
      <c r="E10" s="139" t="str">
        <f>IF($B10="","",'Zone 3'!E6)</f>
        <v/>
      </c>
      <c r="F10" s="183" t="str">
        <f>IF($B10="","",'Zone 3'!F6)</f>
        <v/>
      </c>
      <c r="H10" s="140" t="str">
        <f>IF($B10="","",'Zone 3'!H6)</f>
        <v/>
      </c>
      <c r="I10" s="139" t="str">
        <f>IF($B10="","",'Zone 3'!I6)</f>
        <v/>
      </c>
      <c r="J10" s="183" t="str">
        <f>IF($B10="","",'Zone 3'!J6)</f>
        <v/>
      </c>
      <c r="K10" t="str">
        <f t="shared" si="0"/>
        <v/>
      </c>
      <c r="L10" t="str">
        <f t="shared" si="1"/>
        <v/>
      </c>
    </row>
    <row r="11" spans="1:17" x14ac:dyDescent="0.25">
      <c r="A11" s="261" t="s">
        <v>29</v>
      </c>
      <c r="B11" s="262" t="str">
        <f>IF('Setup &amp; Instructions'!C38="","",'Setup &amp; Instructions'!C38)</f>
        <v/>
      </c>
      <c r="D11" s="140" t="str">
        <f>IF($B11="","",'Zone 4'!D6)</f>
        <v/>
      </c>
      <c r="E11" s="139" t="str">
        <f>IF($B11="","",'Zone 4'!E6)</f>
        <v/>
      </c>
      <c r="F11" s="183" t="str">
        <f>IF($B11="","",'Zone 4'!F6)</f>
        <v/>
      </c>
      <c r="H11" s="140" t="str">
        <f>IF($B11="","",'Zone 4'!H6)</f>
        <v/>
      </c>
      <c r="I11" s="139" t="str">
        <f>IF($B11="","",'Zone 4'!I6)</f>
        <v/>
      </c>
      <c r="J11" s="183" t="str">
        <f>IF($B11="","",'Zone 4'!J6)</f>
        <v/>
      </c>
      <c r="K11" t="str">
        <f t="shared" si="0"/>
        <v/>
      </c>
      <c r="L11" t="str">
        <f t="shared" si="1"/>
        <v/>
      </c>
    </row>
    <row r="12" spans="1:17" x14ac:dyDescent="0.25">
      <c r="A12" s="261" t="s">
        <v>30</v>
      </c>
      <c r="B12" s="262" t="str">
        <f>IF('Setup &amp; Instructions'!C39="","",'Setup &amp; Instructions'!C39)</f>
        <v/>
      </c>
      <c r="D12" s="140" t="str">
        <f>IF($B12="","",'Zone 5'!D6)</f>
        <v/>
      </c>
      <c r="E12" s="139" t="str">
        <f>IF($B12="","",'Zone 5'!E6)</f>
        <v/>
      </c>
      <c r="F12" s="183" t="str">
        <f>IF($B12="","",'Zone 5'!F6)</f>
        <v/>
      </c>
      <c r="H12" s="140" t="str">
        <f>IF($B12="","",'Zone 5'!H6)</f>
        <v/>
      </c>
      <c r="I12" s="139" t="str">
        <f>IF($B12="","",'Zone 5'!I6)</f>
        <v/>
      </c>
      <c r="J12" s="183" t="str">
        <f>IF($B12="","",'Zone 5'!J6)</f>
        <v/>
      </c>
      <c r="K12" t="str">
        <f t="shared" si="0"/>
        <v/>
      </c>
      <c r="L12" t="str">
        <f t="shared" si="1"/>
        <v/>
      </c>
    </row>
    <row r="13" spans="1:17" x14ac:dyDescent="0.25">
      <c r="A13" s="261" t="s">
        <v>31</v>
      </c>
      <c r="B13" s="262" t="str">
        <f>IF('Setup &amp; Instructions'!C40="","",'Setup &amp; Instructions'!C40)</f>
        <v/>
      </c>
      <c r="D13" s="140" t="str">
        <f>IF($B13="","",'Zone 7'!D6)</f>
        <v/>
      </c>
      <c r="E13" s="139" t="str">
        <f>IF($B13="","",'Zone 7'!E6)</f>
        <v/>
      </c>
      <c r="F13" s="183" t="str">
        <f>IF($B13="","",'Zone 7'!F6)</f>
        <v/>
      </c>
      <c r="H13" s="140" t="str">
        <f>IF($B13="","",'Zone 7'!H6)</f>
        <v/>
      </c>
      <c r="I13" s="139" t="str">
        <f>IF($B13="","",'Zone 7'!I6)</f>
        <v/>
      </c>
      <c r="J13" s="183" t="str">
        <f>IF($B13="","",'Zone 7'!J6)</f>
        <v/>
      </c>
      <c r="K13" t="str">
        <f t="shared" si="0"/>
        <v/>
      </c>
      <c r="L13" t="str">
        <f t="shared" si="1"/>
        <v/>
      </c>
    </row>
    <row r="14" spans="1:17" x14ac:dyDescent="0.25">
      <c r="A14" s="261" t="s">
        <v>32</v>
      </c>
      <c r="B14" s="262" t="str">
        <f>IF('Setup &amp; Instructions'!C41="","",'Setup &amp; Instructions'!C41)</f>
        <v/>
      </c>
      <c r="D14" s="140" t="str">
        <f>IF($B14="","",'Zone 7'!D6)</f>
        <v/>
      </c>
      <c r="E14" s="139" t="str">
        <f>IF($B14="","",'Zone 7'!E6)</f>
        <v/>
      </c>
      <c r="F14" s="183" t="str">
        <f>IF($B14="","",'Zone 7'!F6)</f>
        <v/>
      </c>
      <c r="H14" s="140" t="str">
        <f>IF($B14="","",'Zone 7'!H6)</f>
        <v/>
      </c>
      <c r="I14" s="139" t="str">
        <f>IF($B14="","",'Zone 7'!I6)</f>
        <v/>
      </c>
      <c r="J14" s="183" t="str">
        <f>IF($B14="","",'Zone 7'!J6)</f>
        <v/>
      </c>
      <c r="K14" t="str">
        <f t="shared" si="0"/>
        <v/>
      </c>
      <c r="L14" t="str">
        <f t="shared" si="1"/>
        <v/>
      </c>
    </row>
    <row r="15" spans="1:17" x14ac:dyDescent="0.25">
      <c r="A15" s="261" t="s">
        <v>33</v>
      </c>
      <c r="B15" s="262" t="str">
        <f>IF('Setup &amp; Instructions'!C42="","",'Setup &amp; Instructions'!C42)</f>
        <v/>
      </c>
      <c r="D15" s="140" t="str">
        <f>IF($B15="","",'Zone 8'!D6)</f>
        <v/>
      </c>
      <c r="E15" s="139" t="str">
        <f>IF($B15="","",'Zone 8'!E6)</f>
        <v/>
      </c>
      <c r="F15" s="183" t="str">
        <f>IF($B15="","",'Zone 8'!F6)</f>
        <v/>
      </c>
      <c r="H15" s="140" t="str">
        <f>IF($B15="","",'Zone 8'!H6)</f>
        <v/>
      </c>
      <c r="I15" s="139" t="str">
        <f>IF($B15="","",'Zone 8'!I6)</f>
        <v/>
      </c>
      <c r="J15" s="183" t="str">
        <f>IF($B15="","",'Zone 8'!J6)</f>
        <v/>
      </c>
    </row>
    <row r="16" spans="1:17" x14ac:dyDescent="0.25">
      <c r="A16" s="261" t="s">
        <v>34</v>
      </c>
      <c r="B16" s="262" t="str">
        <f>IF('Setup &amp; Instructions'!C43="","",'Setup &amp; Instructions'!C43)</f>
        <v/>
      </c>
      <c r="D16" s="140" t="str">
        <f>IF($B16="","",'Zone 9'!D6)</f>
        <v/>
      </c>
      <c r="E16" s="139" t="str">
        <f>IF($B16="","",'Zone 9'!E6)</f>
        <v/>
      </c>
      <c r="F16" s="183" t="str">
        <f>IF($B16="","",'Zone 9'!F6)</f>
        <v/>
      </c>
      <c r="H16" s="140" t="str">
        <f>IF($B16="","",'Zone 9'!H6)</f>
        <v/>
      </c>
      <c r="I16" s="139" t="str">
        <f>IF($B16="","",'Zone 9'!I6)</f>
        <v/>
      </c>
      <c r="J16" s="183" t="str">
        <f>IF($B16="","",'Zone 9'!J6)</f>
        <v/>
      </c>
    </row>
    <row r="17" spans="1:16" x14ac:dyDescent="0.25">
      <c r="A17" s="261" t="s">
        <v>35</v>
      </c>
      <c r="B17" s="262" t="str">
        <f>IF('Setup &amp; Instructions'!C44="","",'Setup &amp; Instructions'!C44)</f>
        <v/>
      </c>
      <c r="D17" s="140" t="str">
        <f>IF($B17="","",'Zone 10'!D6)</f>
        <v/>
      </c>
      <c r="E17" s="139" t="str">
        <f>IF($B17="","",'Zone 10'!E6)</f>
        <v/>
      </c>
      <c r="F17" s="183" t="str">
        <f>IF($B17="","",'Zone 10'!F6)</f>
        <v/>
      </c>
      <c r="H17" s="140" t="str">
        <f>IF($B17="","",'Zone 10'!H6)</f>
        <v/>
      </c>
      <c r="I17" s="139" t="str">
        <f>IF($B17="","",'Zone 10'!I6)</f>
        <v/>
      </c>
      <c r="J17" s="183" t="str">
        <f>IF($B17="","",'Zone 10'!J6)</f>
        <v/>
      </c>
      <c r="K17" t="str">
        <f>IF(OR(H19="Troop",H19="Team"),J19,"")</f>
        <v/>
      </c>
      <c r="L17" t="str">
        <f>IF(OR(H19="Crew",H19="Ship"),J19,"")</f>
        <v/>
      </c>
    </row>
    <row r="18" spans="1:16" ht="14.25" customHeight="1" x14ac:dyDescent="0.25">
      <c r="A18" s="261" t="s">
        <v>47</v>
      </c>
      <c r="B18" s="262" t="str">
        <f>IF('Setup &amp; Instructions'!C45="","",'Setup &amp; Instructions'!C45)</f>
        <v/>
      </c>
      <c r="D18" s="140" t="str">
        <f>IF($B18="","",'Zone 11'!D6)</f>
        <v/>
      </c>
      <c r="E18" s="139" t="str">
        <f>IF($B18="","",'Zone 11'!E6)</f>
        <v/>
      </c>
      <c r="F18" s="183" t="str">
        <f>IF($B18="","",'Zone 11'!F6)</f>
        <v/>
      </c>
      <c r="H18" s="140" t="str">
        <f>IF($B18="","",'Zone 11'!H6)</f>
        <v/>
      </c>
      <c r="I18" s="139" t="str">
        <f>IF($B18="","",'Zone 11'!I6)</f>
        <v/>
      </c>
      <c r="J18" s="183" t="str">
        <f>IF($B18="","",'Zone 11'!J6)</f>
        <v/>
      </c>
    </row>
    <row r="19" spans="1:16" ht="13.5" customHeight="1" thickBot="1" x14ac:dyDescent="0.3">
      <c r="A19" s="263" t="s">
        <v>48</v>
      </c>
      <c r="B19" s="264" t="str">
        <f>IF('Setup &amp; Instructions'!C46="","",'Setup &amp; Instructions'!C46)</f>
        <v/>
      </c>
      <c r="D19" s="141" t="str">
        <f>IF($B19="","",'Zone 12'!D6)</f>
        <v/>
      </c>
      <c r="E19" s="142" t="str">
        <f>IF($B19="","",'Zone 12'!E6)</f>
        <v/>
      </c>
      <c r="F19" s="184" t="str">
        <f>IF($B19="","",'Zone 12'!F6)</f>
        <v/>
      </c>
      <c r="H19" s="141" t="str">
        <f>IF($B19="","",'Zone 12'!H6)</f>
        <v/>
      </c>
      <c r="I19" s="142" t="str">
        <f>IF($B19="","",'Zone 12'!I6)</f>
        <v/>
      </c>
      <c r="J19" s="184" t="str">
        <f>IF($B19="","",'Zone 12'!J6)</f>
        <v/>
      </c>
    </row>
    <row r="20" spans="1:16" ht="3.75" customHeight="1" x14ac:dyDescent="0.25">
      <c r="A20" s="72" t="s">
        <v>63</v>
      </c>
      <c r="B20" s="72" t="s">
        <v>64</v>
      </c>
      <c r="C20" s="1" t="s">
        <v>65</v>
      </c>
      <c r="D20" s="73"/>
      <c r="E20" s="73"/>
      <c r="F20" s="73"/>
      <c r="G20" s="1"/>
      <c r="H20" s="73"/>
      <c r="I20" s="73"/>
      <c r="J20" s="73"/>
    </row>
    <row r="21" spans="1:16" ht="18" hidden="1" customHeight="1" x14ac:dyDescent="0.25">
      <c r="A21" s="1" t="s">
        <v>3</v>
      </c>
      <c r="B21" s="1" t="s">
        <v>4</v>
      </c>
      <c r="C21" s="1" t="s">
        <v>5</v>
      </c>
      <c r="D21" s="1" t="s">
        <v>6</v>
      </c>
      <c r="E21" s="73" t="s">
        <v>74</v>
      </c>
      <c r="F21" s="1" t="s">
        <v>270</v>
      </c>
      <c r="H21" s="73"/>
      <c r="I21" s="73"/>
      <c r="J21" s="73"/>
    </row>
    <row r="22" spans="1:16" ht="19.149999999999999" hidden="1" customHeight="1" x14ac:dyDescent="0.25">
      <c r="A22" s="1"/>
      <c r="B22" s="1"/>
      <c r="C22" s="1"/>
      <c r="D22" s="1"/>
      <c r="E22" s="1"/>
      <c r="F22" s="1"/>
      <c r="G22" s="1"/>
      <c r="H22" s="1"/>
      <c r="I22" s="1"/>
      <c r="J22" s="1"/>
    </row>
    <row r="23" spans="1:16" ht="39.75" customHeight="1" thickBot="1" x14ac:dyDescent="0.3">
      <c r="A23" s="460" t="s">
        <v>272</v>
      </c>
      <c r="B23" s="461"/>
      <c r="C23" s="461"/>
      <c r="D23" s="461"/>
      <c r="E23" s="461"/>
      <c r="F23" s="461"/>
      <c r="G23" s="461"/>
      <c r="H23" s="461"/>
      <c r="I23" s="461"/>
      <c r="J23" s="461"/>
      <c r="K23" s="461"/>
      <c r="L23" s="461"/>
      <c r="M23" s="461"/>
      <c r="N23" s="461"/>
      <c r="O23" s="461"/>
      <c r="P23" s="461"/>
    </row>
    <row r="24" spans="1:16" ht="45.75" customHeight="1" x14ac:dyDescent="0.25">
      <c r="A24" s="411" t="str">
        <f>'Setup &amp; Instructions'!C7&amp;" Council #"&amp;'Setup &amp; Instructions'!G7&amp;"  -  "&amp;DistrictName&amp;" District #"&amp;'Setup &amp; Instructions'!G20</f>
        <v xml:space="preserve"> Council #  -   District #</v>
      </c>
      <c r="B24" s="411"/>
      <c r="C24" s="411"/>
      <c r="D24" s="411"/>
      <c r="E24" s="411"/>
      <c r="F24" s="411"/>
      <c r="G24" s="411"/>
      <c r="H24" s="411"/>
      <c r="I24" s="411"/>
      <c r="J24" s="411"/>
      <c r="K24" s="182"/>
      <c r="L24" s="182"/>
      <c r="M24" s="182"/>
      <c r="N24" s="186" t="s">
        <v>67</v>
      </c>
    </row>
    <row r="25" spans="1:16" ht="16.5" thickBot="1" x14ac:dyDescent="0.3">
      <c r="A25" s="455" t="s">
        <v>66</v>
      </c>
      <c r="B25" s="455"/>
      <c r="C25" s="455"/>
      <c r="D25" s="455"/>
      <c r="E25" s="455"/>
      <c r="F25" s="455"/>
      <c r="G25" s="455"/>
      <c r="H25" s="455"/>
      <c r="I25" s="455"/>
      <c r="J25" s="455"/>
      <c r="K25" s="199"/>
      <c r="L25" s="199"/>
      <c r="M25" s="199"/>
      <c r="N25" s="200" t="s">
        <v>3</v>
      </c>
    </row>
    <row r="26" spans="1:16" ht="15.75" thickBot="1" x14ac:dyDescent="0.3">
      <c r="A26" s="180" t="s">
        <v>59</v>
      </c>
      <c r="B26" s="462" t="s">
        <v>142</v>
      </c>
      <c r="C26" s="463"/>
      <c r="D26" s="458" t="s">
        <v>61</v>
      </c>
      <c r="E26" s="458"/>
      <c r="F26" s="458"/>
      <c r="G26" s="458"/>
      <c r="H26" s="459"/>
      <c r="I26" s="469" t="s">
        <v>62</v>
      </c>
      <c r="J26" s="470"/>
      <c r="K26" s="201"/>
      <c r="L26" s="201"/>
      <c r="M26" s="201"/>
      <c r="N26" s="202" t="s">
        <v>4</v>
      </c>
      <c r="O26" s="475" t="s">
        <v>193</v>
      </c>
      <c r="P26" s="476"/>
    </row>
    <row r="27" spans="1:16" x14ac:dyDescent="0.25">
      <c r="A27" s="181"/>
      <c r="B27" s="464"/>
      <c r="C27" s="465"/>
      <c r="D27" s="457"/>
      <c r="E27" s="457"/>
      <c r="F27" s="457"/>
      <c r="G27" s="457"/>
      <c r="H27" s="457"/>
      <c r="I27" s="471"/>
      <c r="J27" s="471"/>
      <c r="K27" s="290"/>
      <c r="L27" s="290"/>
      <c r="M27" s="290"/>
      <c r="N27" s="185"/>
      <c r="O27" s="473"/>
      <c r="P27" s="474"/>
    </row>
    <row r="28" spans="1:16" x14ac:dyDescent="0.25">
      <c r="A28" s="143"/>
      <c r="B28" s="466"/>
      <c r="C28" s="467"/>
      <c r="D28" s="449"/>
      <c r="E28" s="449"/>
      <c r="F28" s="449"/>
      <c r="G28" s="449"/>
      <c r="H28" s="449"/>
      <c r="I28" s="468"/>
      <c r="J28" s="468"/>
      <c r="K28" s="290"/>
      <c r="L28" s="290"/>
      <c r="M28" s="290"/>
      <c r="N28" s="185"/>
      <c r="O28" s="473"/>
      <c r="P28" s="474"/>
    </row>
    <row r="29" spans="1:16" x14ac:dyDescent="0.25">
      <c r="A29" s="143"/>
      <c r="B29" s="448"/>
      <c r="C29" s="448"/>
      <c r="D29" s="449"/>
      <c r="E29" s="449"/>
      <c r="F29" s="449"/>
      <c r="G29" s="449"/>
      <c r="H29" s="449"/>
      <c r="I29" s="468"/>
      <c r="J29" s="468"/>
      <c r="K29" s="290"/>
      <c r="L29" s="290"/>
      <c r="M29" s="290"/>
      <c r="N29" s="185"/>
      <c r="O29" s="473"/>
      <c r="P29" s="474"/>
    </row>
    <row r="30" spans="1:16" x14ac:dyDescent="0.25">
      <c r="A30" s="143"/>
      <c r="B30" s="448"/>
      <c r="C30" s="448"/>
      <c r="D30" s="449"/>
      <c r="E30" s="449"/>
      <c r="F30" s="449"/>
      <c r="G30" s="449"/>
      <c r="H30" s="449"/>
      <c r="I30" s="468"/>
      <c r="J30" s="468"/>
      <c r="K30" s="290"/>
      <c r="L30" s="290"/>
      <c r="M30" s="290"/>
      <c r="N30" s="185"/>
      <c r="O30" s="473"/>
      <c r="P30" s="474"/>
    </row>
    <row r="31" spans="1:16" x14ac:dyDescent="0.25">
      <c r="A31" s="143"/>
      <c r="B31" s="448"/>
      <c r="C31" s="448"/>
      <c r="D31" s="449"/>
      <c r="E31" s="449"/>
      <c r="F31" s="449"/>
      <c r="G31" s="449"/>
      <c r="H31" s="449"/>
      <c r="I31" s="468"/>
      <c r="J31" s="468"/>
      <c r="K31" s="290"/>
      <c r="L31" s="290"/>
      <c r="M31" s="290"/>
      <c r="N31" s="185"/>
      <c r="O31" s="473"/>
      <c r="P31" s="474"/>
    </row>
    <row r="32" spans="1:16" x14ac:dyDescent="0.25">
      <c r="A32" s="143"/>
      <c r="B32" s="448"/>
      <c r="C32" s="448"/>
      <c r="D32" s="449"/>
      <c r="E32" s="449"/>
      <c r="F32" s="449"/>
      <c r="G32" s="449"/>
      <c r="H32" s="449"/>
      <c r="I32" s="468"/>
      <c r="J32" s="468"/>
      <c r="K32" s="290"/>
      <c r="L32" s="290"/>
      <c r="M32" s="290"/>
      <c r="N32" s="185"/>
      <c r="O32" s="473"/>
      <c r="P32" s="474"/>
    </row>
    <row r="33" spans="1:16" x14ac:dyDescent="0.25">
      <c r="A33" s="143"/>
      <c r="B33" s="448"/>
      <c r="C33" s="448"/>
      <c r="D33" s="449"/>
      <c r="E33" s="449"/>
      <c r="F33" s="449"/>
      <c r="G33" s="449"/>
      <c r="H33" s="449"/>
      <c r="I33" s="468"/>
      <c r="J33" s="468"/>
      <c r="K33" s="290"/>
      <c r="L33" s="290"/>
      <c r="M33" s="290"/>
      <c r="N33" s="185"/>
      <c r="O33" s="473"/>
      <c r="P33" s="474"/>
    </row>
    <row r="34" spans="1:16" x14ac:dyDescent="0.25">
      <c r="A34" s="143"/>
      <c r="B34" s="448"/>
      <c r="C34" s="448"/>
      <c r="D34" s="449"/>
      <c r="E34" s="449"/>
      <c r="F34" s="449"/>
      <c r="G34" s="449"/>
      <c r="H34" s="449"/>
      <c r="I34" s="468"/>
      <c r="J34" s="468"/>
      <c r="K34" s="290"/>
      <c r="L34" s="290"/>
      <c r="M34" s="290"/>
      <c r="N34" s="185"/>
      <c r="O34" s="473"/>
      <c r="P34" s="474"/>
    </row>
    <row r="35" spans="1:16" x14ac:dyDescent="0.25">
      <c r="A35" s="143"/>
      <c r="B35" s="448"/>
      <c r="C35" s="448"/>
      <c r="D35" s="449"/>
      <c r="E35" s="449"/>
      <c r="F35" s="449"/>
      <c r="G35" s="449"/>
      <c r="H35" s="449"/>
      <c r="I35" s="468"/>
      <c r="J35" s="468"/>
      <c r="K35" s="290"/>
      <c r="L35" s="290"/>
      <c r="M35" s="290"/>
      <c r="N35" s="185"/>
      <c r="O35" s="473"/>
      <c r="P35" s="474"/>
    </row>
    <row r="36" spans="1:16" x14ac:dyDescent="0.25">
      <c r="A36" s="143"/>
      <c r="B36" s="448"/>
      <c r="C36" s="448"/>
      <c r="D36" s="449"/>
      <c r="E36" s="449"/>
      <c r="F36" s="449"/>
      <c r="G36" s="449"/>
      <c r="H36" s="449"/>
      <c r="I36" s="468"/>
      <c r="J36" s="468"/>
      <c r="K36" s="290"/>
      <c r="L36" s="290"/>
      <c r="M36" s="290"/>
      <c r="N36" s="185"/>
      <c r="O36" s="473"/>
      <c r="P36" s="474"/>
    </row>
    <row r="37" spans="1:16" x14ac:dyDescent="0.25">
      <c r="A37" s="143"/>
      <c r="B37" s="448"/>
      <c r="C37" s="448"/>
      <c r="D37" s="449"/>
      <c r="E37" s="449"/>
      <c r="F37" s="449"/>
      <c r="G37" s="449"/>
      <c r="H37" s="449"/>
      <c r="I37" s="468"/>
      <c r="J37" s="468"/>
      <c r="K37" s="290"/>
      <c r="L37" s="290"/>
      <c r="M37" s="290"/>
      <c r="N37" s="185"/>
      <c r="O37" s="473"/>
      <c r="P37" s="474"/>
    </row>
    <row r="38" spans="1:16" x14ac:dyDescent="0.25">
      <c r="A38" s="143"/>
      <c r="B38" s="448"/>
      <c r="C38" s="448"/>
      <c r="D38" s="449"/>
      <c r="E38" s="449"/>
      <c r="F38" s="449"/>
      <c r="G38" s="449"/>
      <c r="H38" s="449"/>
      <c r="I38" s="468"/>
      <c r="J38" s="468"/>
      <c r="K38" s="290"/>
      <c r="L38" s="290"/>
      <c r="M38" s="290"/>
      <c r="N38" s="185"/>
      <c r="O38" s="473"/>
      <c r="P38" s="474"/>
    </row>
    <row r="39" spans="1:16" x14ac:dyDescent="0.25">
      <c r="A39" s="143"/>
      <c r="B39" s="448"/>
      <c r="C39" s="448"/>
      <c r="D39" s="449"/>
      <c r="E39" s="449"/>
      <c r="F39" s="449"/>
      <c r="G39" s="449"/>
      <c r="H39" s="449"/>
      <c r="I39" s="468"/>
      <c r="J39" s="468"/>
      <c r="K39" s="290"/>
      <c r="L39" s="290"/>
      <c r="M39" s="290"/>
      <c r="N39" s="185"/>
      <c r="O39" s="473"/>
      <c r="P39" s="474"/>
    </row>
    <row r="40" spans="1:16" x14ac:dyDescent="0.25">
      <c r="A40" s="143"/>
      <c r="B40" s="448"/>
      <c r="C40" s="448"/>
      <c r="D40" s="449"/>
      <c r="E40" s="449"/>
      <c r="F40" s="449"/>
      <c r="G40" s="449"/>
      <c r="H40" s="449"/>
      <c r="I40" s="468"/>
      <c r="J40" s="468"/>
      <c r="K40" s="290"/>
      <c r="L40" s="290"/>
      <c r="M40" s="290"/>
      <c r="N40" s="185"/>
      <c r="O40" s="473"/>
      <c r="P40" s="474"/>
    </row>
    <row r="41" spans="1:16" x14ac:dyDescent="0.25">
      <c r="A41" s="143"/>
      <c r="B41" s="448"/>
      <c r="C41" s="448"/>
      <c r="D41" s="449"/>
      <c r="E41" s="449"/>
      <c r="F41" s="449"/>
      <c r="G41" s="449"/>
      <c r="H41" s="449"/>
      <c r="I41" s="468"/>
      <c r="J41" s="468"/>
      <c r="K41" s="290"/>
      <c r="L41" s="290"/>
      <c r="M41" s="290"/>
      <c r="N41" s="185"/>
      <c r="O41" s="473"/>
      <c r="P41" s="474"/>
    </row>
    <row r="42" spans="1:16" x14ac:dyDescent="0.25">
      <c r="A42" s="143"/>
      <c r="B42" s="448"/>
      <c r="C42" s="448"/>
      <c r="D42" s="449"/>
      <c r="E42" s="449"/>
      <c r="F42" s="449"/>
      <c r="G42" s="449"/>
      <c r="H42" s="449"/>
      <c r="I42" s="468"/>
      <c r="J42" s="468"/>
      <c r="K42" s="290"/>
      <c r="L42" s="290"/>
      <c r="M42" s="290"/>
      <c r="N42" s="185"/>
      <c r="O42" s="473"/>
      <c r="P42" s="474"/>
    </row>
    <row r="43" spans="1:16" x14ac:dyDescent="0.25">
      <c r="A43" s="143"/>
      <c r="B43" s="448"/>
      <c r="C43" s="448"/>
      <c r="D43" s="449"/>
      <c r="E43" s="449"/>
      <c r="F43" s="449"/>
      <c r="G43" s="449"/>
      <c r="H43" s="449"/>
      <c r="I43" s="468"/>
      <c r="J43" s="468"/>
      <c r="K43" s="290"/>
      <c r="L43" s="290"/>
      <c r="M43" s="290"/>
      <c r="N43" s="185"/>
      <c r="O43" s="473"/>
      <c r="P43" s="474"/>
    </row>
    <row r="44" spans="1:16" x14ac:dyDescent="0.25">
      <c r="A44" s="143"/>
      <c r="B44" s="448"/>
      <c r="C44" s="448"/>
      <c r="D44" s="449"/>
      <c r="E44" s="449"/>
      <c r="F44" s="449"/>
      <c r="G44" s="449"/>
      <c r="H44" s="449"/>
      <c r="I44" s="468"/>
      <c r="J44" s="468"/>
      <c r="K44" s="290"/>
      <c r="L44" s="290"/>
      <c r="M44" s="290"/>
      <c r="N44" s="185"/>
      <c r="O44" s="473"/>
      <c r="P44" s="474"/>
    </row>
    <row r="45" spans="1:16" x14ac:dyDescent="0.25">
      <c r="A45" s="143"/>
      <c r="B45" s="448"/>
      <c r="C45" s="448"/>
      <c r="D45" s="449"/>
      <c r="E45" s="449"/>
      <c r="F45" s="449"/>
      <c r="G45" s="449"/>
      <c r="H45" s="449"/>
      <c r="I45" s="468"/>
      <c r="J45" s="468"/>
      <c r="K45" s="290"/>
      <c r="L45" s="290"/>
      <c r="M45" s="290"/>
      <c r="N45" s="185"/>
      <c r="O45" s="473"/>
      <c r="P45" s="474"/>
    </row>
    <row r="46" spans="1:16" x14ac:dyDescent="0.25">
      <c r="A46" s="143"/>
      <c r="B46" s="448"/>
      <c r="C46" s="448"/>
      <c r="D46" s="449"/>
      <c r="E46" s="449"/>
      <c r="F46" s="449"/>
      <c r="G46" s="449"/>
      <c r="H46" s="449"/>
      <c r="I46" s="468"/>
      <c r="J46" s="468"/>
      <c r="K46" s="290"/>
      <c r="L46" s="290"/>
      <c r="M46" s="290"/>
      <c r="N46" s="185"/>
      <c r="O46" s="473"/>
      <c r="P46" s="474"/>
    </row>
    <row r="47" spans="1:16" x14ac:dyDescent="0.25">
      <c r="A47" s="145"/>
      <c r="B47" s="448"/>
      <c r="C47" s="448"/>
      <c r="D47" s="472"/>
      <c r="E47" s="472"/>
      <c r="F47" s="472"/>
      <c r="G47" s="472"/>
      <c r="H47" s="472"/>
      <c r="I47" s="468"/>
      <c r="J47" s="468"/>
      <c r="K47" s="290"/>
      <c r="L47" s="290"/>
      <c r="M47" s="290"/>
      <c r="N47" s="185"/>
      <c r="O47" s="473"/>
      <c r="P47" s="474"/>
    </row>
    <row r="48" spans="1:16" x14ac:dyDescent="0.25">
      <c r="A48" s="143"/>
      <c r="B48" s="448"/>
      <c r="C48" s="448"/>
      <c r="D48" s="449"/>
      <c r="E48" s="449"/>
      <c r="F48" s="449"/>
      <c r="G48" s="449"/>
      <c r="H48" s="449"/>
      <c r="I48" s="468"/>
      <c r="J48" s="468"/>
      <c r="K48" s="290"/>
      <c r="L48" s="290"/>
      <c r="M48" s="290"/>
      <c r="N48" s="185"/>
      <c r="O48" s="473"/>
      <c r="P48" s="474"/>
    </row>
    <row r="49" spans="1:16" x14ac:dyDescent="0.25">
      <c r="A49" s="143"/>
      <c r="B49" s="448"/>
      <c r="C49" s="448"/>
      <c r="D49" s="449"/>
      <c r="E49" s="449"/>
      <c r="F49" s="449"/>
      <c r="G49" s="449"/>
      <c r="H49" s="449"/>
      <c r="I49" s="468"/>
      <c r="J49" s="468"/>
      <c r="K49" s="290"/>
      <c r="L49" s="290"/>
      <c r="M49" s="290"/>
      <c r="N49" s="185"/>
      <c r="O49" s="473"/>
      <c r="P49" s="474"/>
    </row>
    <row r="50" spans="1:16" x14ac:dyDescent="0.25">
      <c r="A50" s="143"/>
      <c r="B50" s="448"/>
      <c r="C50" s="448"/>
      <c r="D50" s="449"/>
      <c r="E50" s="449"/>
      <c r="F50" s="449"/>
      <c r="G50" s="449"/>
      <c r="H50" s="449"/>
      <c r="I50" s="468"/>
      <c r="J50" s="468"/>
      <c r="K50" s="290"/>
      <c r="L50" s="290"/>
      <c r="M50" s="290"/>
      <c r="N50" s="185"/>
      <c r="O50" s="473"/>
      <c r="P50" s="474"/>
    </row>
    <row r="51" spans="1:16" x14ac:dyDescent="0.25">
      <c r="A51" s="143"/>
      <c r="B51" s="448"/>
      <c r="C51" s="448"/>
      <c r="D51" s="449"/>
      <c r="E51" s="449"/>
      <c r="F51" s="449"/>
      <c r="G51" s="449"/>
      <c r="H51" s="449"/>
      <c r="I51" s="468"/>
      <c r="J51" s="468"/>
      <c r="K51" s="290"/>
      <c r="L51" s="290"/>
      <c r="M51" s="290"/>
      <c r="N51" s="185"/>
      <c r="O51" s="473"/>
      <c r="P51" s="474"/>
    </row>
    <row r="52" spans="1:16" ht="15.75" thickBot="1" x14ac:dyDescent="0.3">
      <c r="A52" s="144"/>
      <c r="B52" s="450"/>
      <c r="C52" s="450"/>
      <c r="D52" s="451"/>
      <c r="E52" s="451"/>
      <c r="F52" s="451"/>
      <c r="G52" s="451"/>
      <c r="H52" s="451"/>
      <c r="I52" s="477"/>
      <c r="J52" s="477"/>
      <c r="K52" s="291"/>
      <c r="L52" s="291"/>
      <c r="M52" s="291"/>
      <c r="N52" s="187"/>
      <c r="O52" s="473"/>
      <c r="P52" s="474"/>
    </row>
  </sheetData>
  <sheetProtection selectLockedCells="1"/>
  <mergeCells count="117">
    <mergeCell ref="I33:J33"/>
    <mergeCell ref="I34:J34"/>
    <mergeCell ref="I51:J51"/>
    <mergeCell ref="I52:J52"/>
    <mergeCell ref="O49:P49"/>
    <mergeCell ref="O50:P50"/>
    <mergeCell ref="O51:P51"/>
    <mergeCell ref="O52:P52"/>
    <mergeCell ref="O44:P44"/>
    <mergeCell ref="O45:P45"/>
    <mergeCell ref="O46:P46"/>
    <mergeCell ref="O47:P47"/>
    <mergeCell ref="O48:P48"/>
    <mergeCell ref="I46:J46"/>
    <mergeCell ref="I47:J47"/>
    <mergeCell ref="I48:J48"/>
    <mergeCell ref="I49:J49"/>
    <mergeCell ref="I50:J50"/>
    <mergeCell ref="O39:P39"/>
    <mergeCell ref="O40:P40"/>
    <mergeCell ref="O41:P41"/>
    <mergeCell ref="O42:P42"/>
    <mergeCell ref="O43:P43"/>
    <mergeCell ref="O35:P35"/>
    <mergeCell ref="O26:P26"/>
    <mergeCell ref="O27:P27"/>
    <mergeCell ref="O28:P28"/>
    <mergeCell ref="O29:P29"/>
    <mergeCell ref="O30:P30"/>
    <mergeCell ref="O31:P31"/>
    <mergeCell ref="O32:P32"/>
    <mergeCell ref="O33:P33"/>
    <mergeCell ref="O34:P34"/>
    <mergeCell ref="O36:P36"/>
    <mergeCell ref="O37:P37"/>
    <mergeCell ref="O38:P38"/>
    <mergeCell ref="I35:J35"/>
    <mergeCell ref="D29:H29"/>
    <mergeCell ref="D46:H46"/>
    <mergeCell ref="D43:H43"/>
    <mergeCell ref="D44:H44"/>
    <mergeCell ref="D45:H45"/>
    <mergeCell ref="D40:H40"/>
    <mergeCell ref="D41:H41"/>
    <mergeCell ref="D42:H42"/>
    <mergeCell ref="D37:H37"/>
    <mergeCell ref="D38:H38"/>
    <mergeCell ref="D39:H39"/>
    <mergeCell ref="I41:J41"/>
    <mergeCell ref="I42:J42"/>
    <mergeCell ref="I43:J43"/>
    <mergeCell ref="I44:J44"/>
    <mergeCell ref="I45:J45"/>
    <mergeCell ref="I36:J36"/>
    <mergeCell ref="I37:J37"/>
    <mergeCell ref="I38:J38"/>
    <mergeCell ref="I39:J39"/>
    <mergeCell ref="I40:J40"/>
    <mergeCell ref="I31:J31"/>
    <mergeCell ref="I32:J32"/>
    <mergeCell ref="B46:C46"/>
    <mergeCell ref="B47:C47"/>
    <mergeCell ref="I26:J26"/>
    <mergeCell ref="I27:J27"/>
    <mergeCell ref="I28:J28"/>
    <mergeCell ref="I29:J29"/>
    <mergeCell ref="I30:J30"/>
    <mergeCell ref="D35:H35"/>
    <mergeCell ref="D36:H36"/>
    <mergeCell ref="B37:C37"/>
    <mergeCell ref="B38:C38"/>
    <mergeCell ref="B39:C39"/>
    <mergeCell ref="B40:C40"/>
    <mergeCell ref="B41:C41"/>
    <mergeCell ref="B42:C42"/>
    <mergeCell ref="B43:C43"/>
    <mergeCell ref="B44:C44"/>
    <mergeCell ref="B45:C45"/>
    <mergeCell ref="D47:H47"/>
    <mergeCell ref="B34:C34"/>
    <mergeCell ref="B35:C35"/>
    <mergeCell ref="A6:B6"/>
    <mergeCell ref="A1:J1"/>
    <mergeCell ref="A2:J2"/>
    <mergeCell ref="D6:F6"/>
    <mergeCell ref="H6:J6"/>
    <mergeCell ref="A25:J25"/>
    <mergeCell ref="A24:J24"/>
    <mergeCell ref="A4:Q4"/>
    <mergeCell ref="D34:H34"/>
    <mergeCell ref="D31:H31"/>
    <mergeCell ref="D32:H32"/>
    <mergeCell ref="D33:H33"/>
    <mergeCell ref="D27:H27"/>
    <mergeCell ref="D26:H26"/>
    <mergeCell ref="D28:H28"/>
    <mergeCell ref="A23:P23"/>
    <mergeCell ref="B26:C26"/>
    <mergeCell ref="B27:C27"/>
    <mergeCell ref="B28:C28"/>
    <mergeCell ref="B29:C29"/>
    <mergeCell ref="B30:C30"/>
    <mergeCell ref="B31:C31"/>
    <mergeCell ref="B32:C32"/>
    <mergeCell ref="B33:C33"/>
    <mergeCell ref="B36:C36"/>
    <mergeCell ref="D30:H30"/>
    <mergeCell ref="B48:C48"/>
    <mergeCell ref="B49:C49"/>
    <mergeCell ref="B50:C50"/>
    <mergeCell ref="B51:C51"/>
    <mergeCell ref="B52:C52"/>
    <mergeCell ref="D48:H48"/>
    <mergeCell ref="D49:H49"/>
    <mergeCell ref="D50:H50"/>
    <mergeCell ref="D51:H51"/>
    <mergeCell ref="D52:H52"/>
  </mergeCells>
  <dataValidations count="4">
    <dataValidation type="list" allowBlank="1" showInputMessage="1" showErrorMessage="1" error="Low, medium, or high_x000a_" sqref="A27:A52" xr:uid="{00000000-0002-0000-1300-000000000000}">
      <formula1>$A$20:$C$20</formula1>
    </dataValidation>
    <dataValidation type="list" allowBlank="1" showInputMessage="1" showErrorMessage="1" error="Select from above list" sqref="B27:B52" xr:uid="{00000000-0002-0000-1300-000001000000}">
      <formula1>$B$8:$B$19</formula1>
    </dataValidation>
    <dataValidation type="list" allowBlank="1" showInputMessage="1" showErrorMessage="1" error="Pack, troop, team, crew, or ship" sqref="N25:N52" xr:uid="{00000000-0002-0000-1300-000002000000}">
      <formula1>$A$21:$E$21</formula1>
    </dataValidation>
    <dataValidation type="list" allowBlank="1" showErrorMessage="1" errorTitle="Unit Type Required" error="Must be pack, troop, team, crew, or ship" promptTitle="Unit Type" prompt="Pack_x000a_Troop_x000a_Team_x000a_Crew_x000a_Ship_x000a_Post" sqref="O27:P52" xr:uid="{00000000-0002-0000-1300-000003000000}">
      <formula1>$A$21:$F$21</formula1>
    </dataValidation>
  </dataValidations>
  <printOptions horizontalCentered="1"/>
  <pageMargins left="0.65" right="0.65" top="0.75" bottom="0.5" header="0.3" footer="0.3"/>
  <pageSetup orientation="landscape" r:id="rId1"/>
  <rowBreaks count="1" manualBreakCount="1">
    <brk id="1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56"/>
  <sheetViews>
    <sheetView showGridLines="0" tabSelected="1" workbookViewId="0">
      <selection activeCell="C7" sqref="C7"/>
    </sheetView>
  </sheetViews>
  <sheetFormatPr defaultColWidth="9" defaultRowHeight="15" x14ac:dyDescent="0.25"/>
  <cols>
    <col min="1" max="1" width="1.42578125" customWidth="1"/>
    <col min="2" max="2" width="24.42578125" customWidth="1"/>
    <col min="3" max="3" width="23" customWidth="1"/>
    <col min="4" max="4" width="10.140625" customWidth="1"/>
    <col min="5" max="5" width="4.28515625" customWidth="1"/>
    <col min="7" max="7" width="8.85546875" customWidth="1"/>
    <col min="8" max="8" width="11.7109375" customWidth="1"/>
    <col min="9" max="9" width="8.28515625" customWidth="1"/>
    <col min="10" max="10" width="4.85546875" customWidth="1"/>
    <col min="11" max="11" width="13.85546875" customWidth="1"/>
    <col min="12" max="12" width="12.140625" customWidth="1"/>
  </cols>
  <sheetData>
    <row r="1" spans="1:13" ht="22.5" customHeight="1" x14ac:dyDescent="0.3">
      <c r="B1" s="377" t="s">
        <v>22</v>
      </c>
      <c r="C1" s="377"/>
      <c r="D1" s="377"/>
      <c r="E1" s="377"/>
      <c r="F1" s="377"/>
      <c r="G1" s="377"/>
    </row>
    <row r="2" spans="1:13" ht="10.9" customHeight="1" x14ac:dyDescent="0.3">
      <c r="B2" s="101"/>
      <c r="C2" s="101"/>
      <c r="D2" s="101"/>
      <c r="E2" s="101"/>
    </row>
    <row r="3" spans="1:13" ht="18.75" x14ac:dyDescent="0.3">
      <c r="B3" s="231" t="s">
        <v>81</v>
      </c>
      <c r="C3" s="101"/>
      <c r="D3" s="101"/>
      <c r="E3" s="101"/>
    </row>
    <row r="4" spans="1:13" ht="70.5" customHeight="1" x14ac:dyDescent="0.25">
      <c r="A4" s="378" t="s">
        <v>326</v>
      </c>
      <c r="B4" s="378"/>
      <c r="C4" s="378"/>
      <c r="D4" s="378"/>
      <c r="E4" s="378"/>
      <c r="F4" s="378"/>
      <c r="G4" s="378"/>
      <c r="H4" s="378"/>
      <c r="I4" s="378"/>
      <c r="J4" s="378"/>
      <c r="K4" s="378"/>
      <c r="L4" s="378"/>
    </row>
    <row r="5" spans="1:13" ht="17.25" customHeight="1" x14ac:dyDescent="0.3">
      <c r="B5" s="28" t="s">
        <v>325</v>
      </c>
      <c r="C5" s="361" t="s">
        <v>327</v>
      </c>
      <c r="D5" s="101"/>
      <c r="F5" s="45" t="s">
        <v>56</v>
      </c>
      <c r="G5" s="371"/>
      <c r="J5" s="379" t="s">
        <v>275</v>
      </c>
      <c r="K5" s="379"/>
      <c r="L5" s="379"/>
      <c r="M5" s="168" t="s">
        <v>327</v>
      </c>
    </row>
    <row r="6" spans="1:13" ht="9.75" customHeight="1" x14ac:dyDescent="0.25">
      <c r="B6" s="240" t="s">
        <v>259</v>
      </c>
      <c r="C6" s="241" t="s">
        <v>55</v>
      </c>
      <c r="D6" s="168" t="s">
        <v>260</v>
      </c>
      <c r="E6" s="242" t="s">
        <v>261</v>
      </c>
      <c r="F6" s="271"/>
      <c r="J6" s="379"/>
      <c r="K6" s="379"/>
      <c r="L6" s="379"/>
      <c r="M6" s="168" t="s">
        <v>328</v>
      </c>
    </row>
    <row r="7" spans="1:13" ht="29.25" customHeight="1" x14ac:dyDescent="0.3">
      <c r="B7" s="28" t="s">
        <v>51</v>
      </c>
      <c r="C7" s="361"/>
      <c r="D7" s="101"/>
      <c r="F7" s="83" t="s">
        <v>53</v>
      </c>
      <c r="G7" s="361"/>
      <c r="J7" s="379"/>
      <c r="K7" s="379"/>
      <c r="L7" s="379"/>
      <c r="M7" s="168" t="s">
        <v>329</v>
      </c>
    </row>
    <row r="8" spans="1:13" ht="12" customHeight="1" x14ac:dyDescent="0.3">
      <c r="B8" s="28"/>
      <c r="C8" s="29"/>
      <c r="D8" s="101"/>
      <c r="F8" s="29"/>
      <c r="M8" s="168" t="s">
        <v>330</v>
      </c>
    </row>
    <row r="9" spans="1:13" ht="29.25" customHeight="1" x14ac:dyDescent="0.25">
      <c r="B9" s="28"/>
      <c r="C9" s="272" t="s">
        <v>76</v>
      </c>
      <c r="D9" s="361"/>
      <c r="F9" s="273" t="s">
        <v>79</v>
      </c>
      <c r="G9" s="105"/>
      <c r="H9" s="109"/>
      <c r="I9" s="361"/>
      <c r="K9" s="106" t="s">
        <v>315</v>
      </c>
      <c r="L9" s="361"/>
      <c r="M9" s="168" t="s">
        <v>331</v>
      </c>
    </row>
    <row r="10" spans="1:13" ht="29.25" customHeight="1" x14ac:dyDescent="0.25">
      <c r="B10" s="28"/>
      <c r="C10" s="272" t="s">
        <v>299</v>
      </c>
      <c r="D10" s="361"/>
      <c r="F10" s="273" t="s">
        <v>78</v>
      </c>
      <c r="G10" s="105"/>
      <c r="H10" s="109"/>
      <c r="I10" s="361"/>
      <c r="K10" s="106" t="s">
        <v>316</v>
      </c>
      <c r="L10" s="361"/>
      <c r="M10" s="168" t="s">
        <v>332</v>
      </c>
    </row>
    <row r="11" spans="1:13" ht="29.25" customHeight="1" x14ac:dyDescent="0.25">
      <c r="B11" s="28"/>
      <c r="C11" s="272" t="s">
        <v>136</v>
      </c>
      <c r="D11" s="361"/>
      <c r="F11" s="274" t="s">
        <v>138</v>
      </c>
      <c r="G11" s="104"/>
      <c r="H11" s="104"/>
      <c r="I11" s="361"/>
      <c r="K11" s="106" t="s">
        <v>80</v>
      </c>
      <c r="L11" s="361"/>
      <c r="M11" s="168" t="s">
        <v>333</v>
      </c>
    </row>
    <row r="12" spans="1:13" ht="29.25" customHeight="1" x14ac:dyDescent="0.25">
      <c r="B12" s="28"/>
      <c r="C12" s="272" t="s">
        <v>141</v>
      </c>
      <c r="D12" s="370"/>
      <c r="F12" s="275" t="s">
        <v>321</v>
      </c>
      <c r="G12" s="107"/>
      <c r="H12" s="107"/>
      <c r="I12" s="370"/>
      <c r="M12" s="168" t="s">
        <v>334</v>
      </c>
    </row>
    <row r="13" spans="1:13" ht="29.25" customHeight="1" x14ac:dyDescent="0.3">
      <c r="B13" s="28"/>
      <c r="C13" s="29"/>
      <c r="D13" s="101"/>
      <c r="F13" s="29"/>
      <c r="M13" s="168" t="s">
        <v>335</v>
      </c>
    </row>
    <row r="14" spans="1:13" ht="29.25" customHeight="1" x14ac:dyDescent="0.25">
      <c r="C14" s="106" t="s">
        <v>308</v>
      </c>
      <c r="D14" s="276"/>
      <c r="F14" s="102" t="s">
        <v>117</v>
      </c>
      <c r="G14" s="277"/>
      <c r="H14" s="103"/>
      <c r="J14" s="106" t="s">
        <v>75</v>
      </c>
      <c r="K14" s="107"/>
      <c r="L14" s="108"/>
      <c r="M14" s="168" t="s">
        <v>336</v>
      </c>
    </row>
    <row r="15" spans="1:13" ht="29.25" customHeight="1" x14ac:dyDescent="0.25">
      <c r="C15" s="272" t="s">
        <v>71</v>
      </c>
      <c r="D15" s="272" t="e">
        <f>D9/(L9/100)</f>
        <v>#DIV/0!</v>
      </c>
      <c r="F15" s="373" t="s">
        <v>71</v>
      </c>
      <c r="G15" s="375"/>
      <c r="H15" s="272" t="e">
        <f>D10/(L10/100)</f>
        <v>#DIV/0!</v>
      </c>
      <c r="J15" s="373" t="s">
        <v>71</v>
      </c>
      <c r="K15" s="375"/>
      <c r="L15" s="272" t="e">
        <f>(D11+D12)/(L11/100)</f>
        <v>#DIV/0!</v>
      </c>
      <c r="M15" s="168" t="s">
        <v>337</v>
      </c>
    </row>
    <row r="16" spans="1:13" ht="29.25" customHeight="1" x14ac:dyDescent="0.25">
      <c r="C16" s="272" t="s">
        <v>72</v>
      </c>
      <c r="D16" s="278" t="e">
        <f>I9/L9</f>
        <v>#DIV/0!</v>
      </c>
      <c r="F16" s="373" t="s">
        <v>72</v>
      </c>
      <c r="G16" s="375"/>
      <c r="H16" s="278" t="e">
        <f>I10/L10</f>
        <v>#DIV/0!</v>
      </c>
      <c r="J16" s="373" t="s">
        <v>72</v>
      </c>
      <c r="K16" s="375"/>
      <c r="L16" s="278" t="e">
        <f>(I11+I12)/L11</f>
        <v>#DIV/0!</v>
      </c>
      <c r="M16" s="168" t="s">
        <v>338</v>
      </c>
    </row>
    <row r="17" spans="2:13" ht="29.25" customHeight="1" x14ac:dyDescent="0.25">
      <c r="C17" s="272" t="s">
        <v>73</v>
      </c>
      <c r="D17" s="272" t="e">
        <f>I9/D9</f>
        <v>#DIV/0!</v>
      </c>
      <c r="F17" s="373" t="s">
        <v>73</v>
      </c>
      <c r="G17" s="375"/>
      <c r="H17" s="272" t="e">
        <f>I10/D10</f>
        <v>#DIV/0!</v>
      </c>
      <c r="J17" s="373" t="s">
        <v>73</v>
      </c>
      <c r="K17" s="375"/>
      <c r="L17" s="345" t="e">
        <f>(I11+I12)/(D11+D12)</f>
        <v>#DIV/0!</v>
      </c>
      <c r="M17" s="168" t="s">
        <v>339</v>
      </c>
    </row>
    <row r="18" spans="2:13" ht="55.5" customHeight="1" x14ac:dyDescent="0.3">
      <c r="B18" s="28"/>
      <c r="C18" s="29"/>
      <c r="D18" s="101"/>
      <c r="F18" s="29"/>
      <c r="M18" s="168" t="s">
        <v>340</v>
      </c>
    </row>
    <row r="19" spans="2:13" ht="24" customHeight="1" x14ac:dyDescent="0.3">
      <c r="B19" s="197" t="s">
        <v>206</v>
      </c>
      <c r="C19" s="29"/>
      <c r="D19" s="101"/>
      <c r="E19" s="27"/>
      <c r="M19" s="168" t="s">
        <v>341</v>
      </c>
    </row>
    <row r="20" spans="2:13" ht="29.25" customHeight="1" x14ac:dyDescent="0.3">
      <c r="B20" s="28" t="s">
        <v>52</v>
      </c>
      <c r="C20" s="361"/>
      <c r="D20" s="101"/>
      <c r="F20" s="146" t="s">
        <v>54</v>
      </c>
      <c r="G20" s="361"/>
      <c r="M20" s="168" t="s">
        <v>342</v>
      </c>
    </row>
    <row r="21" spans="2:13" ht="11.25" customHeight="1" x14ac:dyDescent="0.3">
      <c r="B21" s="28"/>
      <c r="C21" s="29"/>
      <c r="D21" s="101"/>
      <c r="E21" s="45"/>
      <c r="F21" s="29"/>
    </row>
    <row r="22" spans="2:13" ht="29.25" customHeight="1" x14ac:dyDescent="0.25">
      <c r="B22" s="28"/>
      <c r="C22" s="272" t="s">
        <v>76</v>
      </c>
      <c r="D22" s="361"/>
      <c r="F22" s="373" t="s">
        <v>79</v>
      </c>
      <c r="G22" s="374"/>
      <c r="H22" s="375"/>
      <c r="I22" s="361"/>
      <c r="K22" s="347" t="s">
        <v>315</v>
      </c>
      <c r="L22" s="361"/>
    </row>
    <row r="23" spans="2:13" ht="29.25" customHeight="1" x14ac:dyDescent="0.25">
      <c r="B23" s="28"/>
      <c r="C23" s="272" t="s">
        <v>299</v>
      </c>
      <c r="D23" s="361"/>
      <c r="F23" s="373" t="s">
        <v>78</v>
      </c>
      <c r="G23" s="374"/>
      <c r="H23" s="375"/>
      <c r="I23" s="361"/>
      <c r="K23" s="347" t="s">
        <v>316</v>
      </c>
      <c r="L23" s="361"/>
    </row>
    <row r="24" spans="2:13" ht="29.25" customHeight="1" x14ac:dyDescent="0.25">
      <c r="B24" s="28"/>
      <c r="C24" s="272" t="s">
        <v>136</v>
      </c>
      <c r="D24" s="361"/>
      <c r="F24" s="373" t="s">
        <v>138</v>
      </c>
      <c r="G24" s="374"/>
      <c r="H24" s="375"/>
      <c r="I24" s="361"/>
      <c r="K24" s="347" t="s">
        <v>80</v>
      </c>
      <c r="L24" s="361"/>
    </row>
    <row r="25" spans="2:13" ht="29.25" customHeight="1" x14ac:dyDescent="0.25">
      <c r="B25" s="28"/>
      <c r="C25" s="272" t="s">
        <v>141</v>
      </c>
      <c r="D25" s="361"/>
      <c r="F25" s="373" t="s">
        <v>137</v>
      </c>
      <c r="G25" s="374"/>
      <c r="H25" s="375"/>
      <c r="I25" s="361"/>
    </row>
    <row r="26" spans="2:13" ht="29.25" customHeight="1" x14ac:dyDescent="0.25">
      <c r="B26" s="28"/>
      <c r="C26" s="29"/>
      <c r="D26" s="27"/>
      <c r="F26" s="279"/>
    </row>
    <row r="27" spans="2:13" ht="12.75" customHeight="1" x14ac:dyDescent="0.3">
      <c r="B27" s="28"/>
      <c r="C27" s="29"/>
      <c r="D27" s="101"/>
      <c r="E27" s="45"/>
      <c r="F27" s="29"/>
    </row>
    <row r="28" spans="2:13" ht="29.25" customHeight="1" x14ac:dyDescent="0.25">
      <c r="C28" s="106" t="s">
        <v>314</v>
      </c>
      <c r="D28" s="276"/>
      <c r="F28" s="102" t="s">
        <v>117</v>
      </c>
      <c r="G28" s="277"/>
      <c r="H28" s="103"/>
      <c r="J28" s="106" t="s">
        <v>75</v>
      </c>
      <c r="K28" s="107"/>
      <c r="L28" s="108"/>
    </row>
    <row r="29" spans="2:13" ht="29.25" customHeight="1" x14ac:dyDescent="0.25">
      <c r="C29" s="272" t="s">
        <v>71</v>
      </c>
      <c r="D29" s="272" t="e">
        <f>D22/(L22/100)</f>
        <v>#DIV/0!</v>
      </c>
      <c r="F29" s="373" t="s">
        <v>71</v>
      </c>
      <c r="G29" s="375"/>
      <c r="H29" s="272" t="e">
        <f>D23/(L23/100)</f>
        <v>#DIV/0!</v>
      </c>
      <c r="J29" s="373" t="s">
        <v>71</v>
      </c>
      <c r="K29" s="375"/>
      <c r="L29" s="272" t="e">
        <f>(D24+D25)/(L24/100)</f>
        <v>#DIV/0!</v>
      </c>
    </row>
    <row r="30" spans="2:13" ht="29.25" customHeight="1" x14ac:dyDescent="0.25">
      <c r="C30" s="272" t="s">
        <v>72</v>
      </c>
      <c r="D30" s="278" t="e">
        <f>I22/L22</f>
        <v>#DIV/0!</v>
      </c>
      <c r="F30" s="373" t="s">
        <v>72</v>
      </c>
      <c r="G30" s="375"/>
      <c r="H30" s="278" t="e">
        <f>I23/L23</f>
        <v>#DIV/0!</v>
      </c>
      <c r="J30" s="373" t="s">
        <v>72</v>
      </c>
      <c r="K30" s="375"/>
      <c r="L30" s="278" t="e">
        <f>(I24+I25)/L24</f>
        <v>#DIV/0!</v>
      </c>
    </row>
    <row r="31" spans="2:13" ht="29.25" customHeight="1" x14ac:dyDescent="0.25">
      <c r="C31" s="272" t="s">
        <v>73</v>
      </c>
      <c r="D31" s="272" t="e">
        <f>I22/D22</f>
        <v>#DIV/0!</v>
      </c>
      <c r="F31" s="373" t="s">
        <v>73</v>
      </c>
      <c r="G31" s="375"/>
      <c r="H31" s="272" t="e">
        <f>I23/D23</f>
        <v>#DIV/0!</v>
      </c>
      <c r="J31" s="373" t="s">
        <v>73</v>
      </c>
      <c r="K31" s="375"/>
      <c r="L31" s="346" t="e">
        <f>(I24+I25)/(D24+D25)</f>
        <v>#DIV/0!</v>
      </c>
    </row>
    <row r="32" spans="2:13" ht="17.25" customHeight="1" x14ac:dyDescent="0.3">
      <c r="B32" s="28"/>
      <c r="C32" s="29"/>
      <c r="D32" s="101"/>
      <c r="E32" s="45"/>
      <c r="F32" s="280"/>
    </row>
    <row r="33" spans="2:7" ht="71.25" customHeight="1" x14ac:dyDescent="0.25">
      <c r="B33" s="376" t="s">
        <v>140</v>
      </c>
      <c r="C33" s="376"/>
      <c r="D33" s="376"/>
      <c r="E33" s="376"/>
      <c r="F33" s="376"/>
      <c r="G33" s="376"/>
    </row>
    <row r="34" spans="2:7" ht="25.5" customHeight="1" x14ac:dyDescent="0.3">
      <c r="B34" s="85" t="s">
        <v>70</v>
      </c>
      <c r="C34" s="281"/>
      <c r="D34" s="101"/>
    </row>
    <row r="35" spans="2:7" s="28" customFormat="1" ht="16.350000000000001" customHeight="1" x14ac:dyDescent="0.3">
      <c r="B35" s="28" t="s">
        <v>36</v>
      </c>
      <c r="C35" s="361"/>
      <c r="D35" s="101"/>
    </row>
    <row r="36" spans="2:7" s="28" customFormat="1" ht="16.350000000000001" customHeight="1" x14ac:dyDescent="0.3">
      <c r="B36" s="28" t="s">
        <v>37</v>
      </c>
      <c r="C36" s="361"/>
      <c r="D36" s="101"/>
    </row>
    <row r="37" spans="2:7" s="28" customFormat="1" ht="16.350000000000001" customHeight="1" x14ac:dyDescent="0.3">
      <c r="B37" s="28" t="s">
        <v>38</v>
      </c>
      <c r="C37" s="361"/>
      <c r="D37" s="101"/>
    </row>
    <row r="38" spans="2:7" s="28" customFormat="1" ht="16.350000000000001" customHeight="1" x14ac:dyDescent="0.3">
      <c r="B38" s="28" t="s">
        <v>39</v>
      </c>
      <c r="C38" s="361"/>
      <c r="D38" s="101"/>
    </row>
    <row r="39" spans="2:7" s="28" customFormat="1" ht="16.350000000000001" customHeight="1" x14ac:dyDescent="0.3">
      <c r="B39" s="28" t="s">
        <v>40</v>
      </c>
      <c r="C39" s="361"/>
      <c r="D39" s="101"/>
    </row>
    <row r="40" spans="2:7" s="28" customFormat="1" ht="16.350000000000001" customHeight="1" x14ac:dyDescent="0.3">
      <c r="B40" s="28" t="s">
        <v>41</v>
      </c>
      <c r="C40" s="361"/>
      <c r="D40" s="101"/>
    </row>
    <row r="41" spans="2:7" s="28" customFormat="1" ht="16.350000000000001" customHeight="1" x14ac:dyDescent="0.3">
      <c r="B41" s="28" t="s">
        <v>42</v>
      </c>
      <c r="C41" s="361"/>
      <c r="D41" s="101"/>
    </row>
    <row r="42" spans="2:7" s="28" customFormat="1" ht="16.350000000000001" customHeight="1" x14ac:dyDescent="0.3">
      <c r="B42" s="28" t="s">
        <v>43</v>
      </c>
      <c r="C42" s="361"/>
      <c r="D42" s="101"/>
    </row>
    <row r="43" spans="2:7" s="28" customFormat="1" ht="16.350000000000001" customHeight="1" x14ac:dyDescent="0.3">
      <c r="B43" s="28" t="s">
        <v>44</v>
      </c>
      <c r="C43" s="361"/>
      <c r="D43" s="101"/>
    </row>
    <row r="44" spans="2:7" s="28" customFormat="1" ht="16.350000000000001" customHeight="1" x14ac:dyDescent="0.3">
      <c r="B44" s="28" t="s">
        <v>45</v>
      </c>
      <c r="C44" s="361"/>
      <c r="D44" s="101"/>
    </row>
    <row r="45" spans="2:7" s="28" customFormat="1" ht="16.350000000000001" customHeight="1" x14ac:dyDescent="0.3">
      <c r="B45" s="28" t="s">
        <v>49</v>
      </c>
      <c r="C45" s="361"/>
      <c r="D45" s="101"/>
    </row>
    <row r="46" spans="2:7" s="28" customFormat="1" ht="16.350000000000001" customHeight="1" x14ac:dyDescent="0.3">
      <c r="B46" s="28" t="s">
        <v>50</v>
      </c>
      <c r="C46" s="361"/>
      <c r="D46" s="101"/>
    </row>
    <row r="47" spans="2:7" ht="21.75" customHeight="1" x14ac:dyDescent="0.3">
      <c r="D47" s="101"/>
    </row>
    <row r="48" spans="2:7" ht="15.75" x14ac:dyDescent="0.25">
      <c r="B48" s="231"/>
    </row>
    <row r="49" ht="6.75" customHeight="1" x14ac:dyDescent="0.25"/>
    <row r="50" ht="36" customHeight="1" x14ac:dyDescent="0.25"/>
    <row r="51" ht="36" customHeight="1" x14ac:dyDescent="0.25"/>
    <row r="52" ht="40.700000000000003" customHeight="1" x14ac:dyDescent="0.25"/>
    <row r="53" ht="51.75" customHeight="1" x14ac:dyDescent="0.25"/>
    <row r="55" ht="2.85" customHeight="1" x14ac:dyDescent="0.25"/>
    <row r="56" hidden="1" x14ac:dyDescent="0.25"/>
  </sheetData>
  <sheetProtection algorithmName="SHA-512" hashValue="IazqiVa0mIeqnpyiZtr6nJpZI7Cxba+Sr6hCw666WndHDrGwYVfQQevXJ2Wlkce9C/wSTJpPIjH3Hfs87LzFIg==" saltValue="76HhNnl/KkZfGK97eu5SaQ==" spinCount="100000" sheet="1" selectLockedCells="1"/>
  <mergeCells count="20">
    <mergeCell ref="J30:K30"/>
    <mergeCell ref="J31:K31"/>
    <mergeCell ref="F17:G17"/>
    <mergeCell ref="J15:K15"/>
    <mergeCell ref="J16:K16"/>
    <mergeCell ref="J17:K17"/>
    <mergeCell ref="F29:G29"/>
    <mergeCell ref="J29:K29"/>
    <mergeCell ref="B1:G1"/>
    <mergeCell ref="A4:L4"/>
    <mergeCell ref="J5:L7"/>
    <mergeCell ref="F15:G15"/>
    <mergeCell ref="F16:G16"/>
    <mergeCell ref="F22:H22"/>
    <mergeCell ref="F23:H23"/>
    <mergeCell ref="F24:H24"/>
    <mergeCell ref="F25:H25"/>
    <mergeCell ref="B33:G33"/>
    <mergeCell ref="F30:G30"/>
    <mergeCell ref="F31:G31"/>
  </mergeCells>
  <dataValidations count="4">
    <dataValidation type="textLength" allowBlank="1" showInputMessage="1" showErrorMessage="1" sqref="C34:C46 F8:F13 F18 G14 C20:C21 C27 G20 F21:F27 G7 G28" xr:uid="{00000000-0002-0000-0200-000000000000}">
      <formula1>0</formula1>
      <formula2>40</formula2>
    </dataValidation>
    <dataValidation allowBlank="1" showErrorMessage="1" sqref="F32 F6 G5" xr:uid="{00000000-0002-0000-0200-000001000000}"/>
    <dataValidation type="list" allowBlank="1" showInputMessage="1" showErrorMessage="1" sqref="C32" xr:uid="{00000000-0002-0000-0200-000002000000}">
      <formula1>#REF!</formula1>
    </dataValidation>
    <dataValidation type="list" allowBlank="1" showInputMessage="1" showErrorMessage="1" sqref="C5" xr:uid="{00000000-0002-0000-0200-000003000000}">
      <formula1>$M$5:$M$20</formula1>
    </dataValidation>
  </dataValidations>
  <pageMargins left="0.7" right="0.5" top="0.75" bottom="0.75" header="0.3" footer="0.3"/>
  <pageSetup orientation="landscape" r:id="rId1"/>
  <rowBreaks count="1" manualBreakCount="1">
    <brk id="31" max="16383" man="1"/>
  </rowBreak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U30"/>
  <sheetViews>
    <sheetView topLeftCell="D6" workbookViewId="0">
      <selection activeCell="G1" sqref="G1"/>
    </sheetView>
  </sheetViews>
  <sheetFormatPr defaultRowHeight="15" x14ac:dyDescent="0.25"/>
  <cols>
    <col min="1" max="1" width="25.140625" customWidth="1"/>
    <col min="2" max="2" width="12.7109375" customWidth="1"/>
    <col min="3" max="3" width="11.85546875" customWidth="1"/>
    <col min="4" max="6" width="12.7109375" customWidth="1"/>
    <col min="7" max="7" width="5.85546875" customWidth="1"/>
    <col min="13" max="13" width="5.5703125" customWidth="1"/>
    <col min="19" max="19" width="6.140625" customWidth="1"/>
    <col min="21" max="21" width="10.7109375" customWidth="1"/>
    <col min="25" max="25" width="16" customWidth="1"/>
    <col min="27" max="27" width="13.7109375" customWidth="1"/>
  </cols>
  <sheetData>
    <row r="1" spans="1:21" ht="70.5" customHeight="1" x14ac:dyDescent="0.25">
      <c r="A1" s="478" t="s">
        <v>349</v>
      </c>
      <c r="B1" s="478"/>
      <c r="C1" s="478"/>
      <c r="D1" s="478"/>
      <c r="E1" s="478"/>
      <c r="F1" s="478"/>
      <c r="G1" s="198"/>
      <c r="H1" s="198"/>
    </row>
    <row r="3" spans="1:21" ht="34.5" customHeight="1" x14ac:dyDescent="0.3">
      <c r="A3" s="239" t="str">
        <f>DistrictName&amp; " District"</f>
        <v xml:space="preserve"> District</v>
      </c>
      <c r="B3" s="159" t="s">
        <v>345</v>
      </c>
      <c r="C3" s="159" t="s">
        <v>344</v>
      </c>
      <c r="D3" s="159" t="s">
        <v>343</v>
      </c>
      <c r="E3" s="159" t="s">
        <v>347</v>
      </c>
      <c r="F3" s="159" t="s">
        <v>348</v>
      </c>
      <c r="H3" s="479" t="str">
        <f>DistrictName&amp; " District"</f>
        <v xml:space="preserve"> District</v>
      </c>
      <c r="I3" s="479"/>
      <c r="J3" s="479"/>
      <c r="R3" s="480" t="str">
        <f>DistrictName&amp; " District"</f>
        <v xml:space="preserve"> District</v>
      </c>
      <c r="S3" s="481"/>
      <c r="T3" s="481"/>
      <c r="U3" s="481"/>
    </row>
    <row r="4" spans="1:21" ht="30" customHeight="1" x14ac:dyDescent="0.3">
      <c r="A4" s="160" t="s">
        <v>308</v>
      </c>
      <c r="B4" s="161"/>
      <c r="C4" s="161"/>
      <c r="D4" s="161"/>
      <c r="E4" s="161"/>
      <c r="F4" s="161"/>
    </row>
    <row r="5" spans="1:21" ht="24" customHeight="1" x14ac:dyDescent="0.3">
      <c r="A5" s="244" t="s">
        <v>77</v>
      </c>
      <c r="B5" s="292"/>
      <c r="C5" s="292"/>
      <c r="D5" s="292"/>
      <c r="E5" s="164">
        <f>'Setup &amp; Instructions'!L22</f>
        <v>0</v>
      </c>
      <c r="F5" s="292"/>
    </row>
    <row r="6" spans="1:21" ht="24" customHeight="1" x14ac:dyDescent="0.3">
      <c r="A6" s="244" t="s">
        <v>72</v>
      </c>
      <c r="B6" s="165" t="e">
        <f>B7/B5</f>
        <v>#DIV/0!</v>
      </c>
      <c r="C6" s="165" t="e">
        <f>C7/C5</f>
        <v>#DIV/0!</v>
      </c>
      <c r="D6" s="165" t="e">
        <f>D7/D5</f>
        <v>#DIV/0!</v>
      </c>
      <c r="E6" s="165" t="e">
        <f>'Setup &amp; Instructions'!D30</f>
        <v>#DIV/0!</v>
      </c>
      <c r="F6" s="165" t="e">
        <f>F7/F5</f>
        <v>#DIV/0!</v>
      </c>
    </row>
    <row r="7" spans="1:21" ht="24" customHeight="1" x14ac:dyDescent="0.3">
      <c r="A7" s="244" t="s">
        <v>2</v>
      </c>
      <c r="B7" s="292"/>
      <c r="C7" s="292"/>
      <c r="D7" s="292"/>
      <c r="E7" s="164">
        <f>'Setup &amp; Instructions'!I22</f>
        <v>0</v>
      </c>
      <c r="F7" s="292"/>
    </row>
    <row r="8" spans="1:21" ht="24" customHeight="1" x14ac:dyDescent="0.3">
      <c r="A8" s="244" t="s">
        <v>191</v>
      </c>
      <c r="B8" s="166" t="e">
        <f>B7/B9</f>
        <v>#DIV/0!</v>
      </c>
      <c r="C8" s="166" t="e">
        <f>C7/C9</f>
        <v>#DIV/0!</v>
      </c>
      <c r="D8" s="166" t="e">
        <f>D7/D9</f>
        <v>#DIV/0!</v>
      </c>
      <c r="E8" s="164" t="e">
        <f>'Setup &amp; Instructions'!D31</f>
        <v>#DIV/0!</v>
      </c>
      <c r="F8" s="166" t="e">
        <f>F7/F9</f>
        <v>#DIV/0!</v>
      </c>
    </row>
    <row r="9" spans="1:21" ht="24" customHeight="1" x14ac:dyDescent="0.3">
      <c r="A9" s="244" t="s">
        <v>12</v>
      </c>
      <c r="B9" s="292"/>
      <c r="C9" s="292"/>
      <c r="D9" s="292"/>
      <c r="E9" s="164">
        <f>'Setup &amp; Instructions'!D22</f>
        <v>0</v>
      </c>
      <c r="F9" s="292"/>
    </row>
    <row r="10" spans="1:21" ht="18.75" x14ac:dyDescent="0.3">
      <c r="A10" s="137"/>
      <c r="B10" s="164"/>
      <c r="C10" s="164"/>
      <c r="D10" s="164"/>
      <c r="E10" s="164"/>
      <c r="F10" s="164"/>
    </row>
    <row r="11" spans="1:21" ht="30" customHeight="1" x14ac:dyDescent="0.3">
      <c r="A11" s="160" t="s">
        <v>117</v>
      </c>
      <c r="B11" s="167"/>
      <c r="C11" s="167"/>
      <c r="D11" s="167"/>
      <c r="E11" s="167"/>
      <c r="F11" s="167"/>
    </row>
    <row r="12" spans="1:21" ht="24" customHeight="1" x14ac:dyDescent="0.3">
      <c r="A12" s="244" t="s">
        <v>77</v>
      </c>
      <c r="B12" s="292"/>
      <c r="C12" s="292"/>
      <c r="D12" s="292"/>
      <c r="E12" s="164">
        <f>'Setup &amp; Instructions'!L23</f>
        <v>0</v>
      </c>
      <c r="F12" s="292"/>
    </row>
    <row r="13" spans="1:21" ht="24" customHeight="1" x14ac:dyDescent="0.3">
      <c r="A13" s="244" t="s">
        <v>72</v>
      </c>
      <c r="B13" s="165" t="e">
        <f>B14/B12</f>
        <v>#DIV/0!</v>
      </c>
      <c r="C13" s="165" t="e">
        <f>C14/C12</f>
        <v>#DIV/0!</v>
      </c>
      <c r="D13" s="165" t="e">
        <f>D14/D12</f>
        <v>#DIV/0!</v>
      </c>
      <c r="E13" s="165" t="e">
        <f>'Setup &amp; Instructions'!H30</f>
        <v>#DIV/0!</v>
      </c>
      <c r="F13" s="165" t="e">
        <f>F14/F12</f>
        <v>#DIV/0!</v>
      </c>
    </row>
    <row r="14" spans="1:21" ht="24" customHeight="1" x14ac:dyDescent="0.3">
      <c r="A14" s="244" t="s">
        <v>2</v>
      </c>
      <c r="B14" s="292"/>
      <c r="C14" s="292"/>
      <c r="D14" s="292"/>
      <c r="E14" s="164">
        <f>'Setup &amp; Instructions'!I23</f>
        <v>0</v>
      </c>
      <c r="F14" s="292"/>
    </row>
    <row r="15" spans="1:21" ht="24" customHeight="1" x14ac:dyDescent="0.3">
      <c r="A15" s="244" t="s">
        <v>190</v>
      </c>
      <c r="B15" s="166" t="e">
        <f>B14/B16</f>
        <v>#DIV/0!</v>
      </c>
      <c r="C15" s="166" t="e">
        <f>C14/C16</f>
        <v>#DIV/0!</v>
      </c>
      <c r="D15" s="166" t="e">
        <f>D14/D16</f>
        <v>#DIV/0!</v>
      </c>
      <c r="E15" s="164" t="e">
        <f>'Setup &amp; Instructions'!H31</f>
        <v>#DIV/0!</v>
      </c>
      <c r="F15" s="166" t="e">
        <f>F14/F16</f>
        <v>#DIV/0!</v>
      </c>
    </row>
    <row r="16" spans="1:21" ht="24" customHeight="1" x14ac:dyDescent="0.3">
      <c r="A16" s="244" t="s">
        <v>302</v>
      </c>
      <c r="B16" s="292"/>
      <c r="C16" s="292"/>
      <c r="D16" s="292"/>
      <c r="E16" s="164">
        <f>'Setup &amp; Instructions'!D23</f>
        <v>0</v>
      </c>
      <c r="F16" s="292"/>
    </row>
    <row r="17" spans="1:6" ht="18.75" x14ac:dyDescent="0.3">
      <c r="A17" s="137"/>
      <c r="B17" s="164"/>
      <c r="C17" s="164"/>
      <c r="D17" s="164"/>
      <c r="E17" s="164"/>
      <c r="F17" s="164"/>
    </row>
    <row r="18" spans="1:6" ht="30" customHeight="1" x14ac:dyDescent="0.3">
      <c r="A18" s="160" t="s">
        <v>75</v>
      </c>
      <c r="B18" s="167"/>
      <c r="C18" s="167"/>
      <c r="D18" s="167"/>
      <c r="E18" s="167"/>
      <c r="F18" s="167"/>
    </row>
    <row r="19" spans="1:6" ht="24" customHeight="1" x14ac:dyDescent="0.3">
      <c r="A19" s="244" t="s">
        <v>77</v>
      </c>
      <c r="B19" s="292"/>
      <c r="C19" s="292"/>
      <c r="D19" s="292"/>
      <c r="E19" s="164">
        <f>'Setup &amp; Instructions'!L24</f>
        <v>0</v>
      </c>
      <c r="F19" s="292"/>
    </row>
    <row r="20" spans="1:6" ht="24" customHeight="1" x14ac:dyDescent="0.3">
      <c r="A20" s="244" t="s">
        <v>72</v>
      </c>
      <c r="B20" s="165" t="e">
        <f>B21/B19</f>
        <v>#DIV/0!</v>
      </c>
      <c r="C20" s="165" t="e">
        <f>C21/C19</f>
        <v>#DIV/0!</v>
      </c>
      <c r="D20" s="165" t="e">
        <f>D21/D19</f>
        <v>#DIV/0!</v>
      </c>
      <c r="E20" s="165" t="e">
        <f>'Setup &amp; Instructions'!L30</f>
        <v>#DIV/0!</v>
      </c>
      <c r="F20" s="165" t="e">
        <f>F21/F19</f>
        <v>#DIV/0!</v>
      </c>
    </row>
    <row r="21" spans="1:6" ht="24" customHeight="1" x14ac:dyDescent="0.3">
      <c r="A21" s="244" t="s">
        <v>2</v>
      </c>
      <c r="B21" s="292"/>
      <c r="C21" s="292"/>
      <c r="D21" s="292"/>
      <c r="E21" s="164">
        <f>'Setup &amp; Instructions'!I24+'Setup &amp; Instructions'!I25</f>
        <v>0</v>
      </c>
      <c r="F21" s="292"/>
    </row>
    <row r="22" spans="1:6" ht="24" customHeight="1" x14ac:dyDescent="0.3">
      <c r="A22" s="244" t="s">
        <v>73</v>
      </c>
      <c r="B22" s="166" t="e">
        <f>B21/B23</f>
        <v>#DIV/0!</v>
      </c>
      <c r="C22" s="166" t="e">
        <f>C21/C23</f>
        <v>#DIV/0!</v>
      </c>
      <c r="D22" s="166" t="e">
        <f>D21/D23</f>
        <v>#DIV/0!</v>
      </c>
      <c r="E22" s="166" t="e">
        <f>'Setup &amp; Instructions'!L31</f>
        <v>#DIV/0!</v>
      </c>
      <c r="F22" s="166" t="e">
        <f>F21/F23</f>
        <v>#DIV/0!</v>
      </c>
    </row>
    <row r="23" spans="1:6" ht="24" customHeight="1" x14ac:dyDescent="0.3">
      <c r="A23" s="244" t="s">
        <v>268</v>
      </c>
      <c r="B23" s="292"/>
      <c r="C23" s="292"/>
      <c r="D23" s="292"/>
      <c r="E23" s="164">
        <f>'Setup &amp; Instructions'!D25+'Setup &amp; Instructions'!D24</f>
        <v>0</v>
      </c>
      <c r="F23" s="292"/>
    </row>
    <row r="24" spans="1:6" ht="18.75" x14ac:dyDescent="0.3">
      <c r="A24" s="137"/>
      <c r="B24" s="137"/>
      <c r="C24" s="162"/>
      <c r="D24" s="137"/>
      <c r="E24" s="137"/>
      <c r="F24" s="137"/>
    </row>
    <row r="25" spans="1:6" ht="18.75" x14ac:dyDescent="0.3">
      <c r="A25" s="163"/>
      <c r="B25" s="137"/>
      <c r="C25" s="162"/>
      <c r="D25" s="137"/>
      <c r="E25" s="137"/>
      <c r="F25" s="137"/>
    </row>
    <row r="26" spans="1:6" x14ac:dyDescent="0.25">
      <c r="C26" s="157"/>
    </row>
    <row r="27" spans="1:6" x14ac:dyDescent="0.25">
      <c r="C27" s="157"/>
    </row>
    <row r="28" spans="1:6" x14ac:dyDescent="0.25">
      <c r="C28" s="157"/>
    </row>
    <row r="29" spans="1:6" x14ac:dyDescent="0.25">
      <c r="C29" s="158"/>
    </row>
    <row r="30" spans="1:6" x14ac:dyDescent="0.25">
      <c r="C30" s="157"/>
    </row>
  </sheetData>
  <sheetProtection selectLockedCells="1"/>
  <mergeCells count="3">
    <mergeCell ref="A1:F1"/>
    <mergeCell ref="H3:J3"/>
    <mergeCell ref="R3:U3"/>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87"/>
  <sheetViews>
    <sheetView workbookViewId="0">
      <selection activeCell="I73" sqref="I73"/>
    </sheetView>
  </sheetViews>
  <sheetFormatPr defaultRowHeight="15" x14ac:dyDescent="0.25"/>
  <cols>
    <col min="1" max="5" width="17.28515625" customWidth="1"/>
  </cols>
  <sheetData>
    <row r="1" spans="1:9" ht="26.25" customHeight="1" x14ac:dyDescent="0.3">
      <c r="A1" s="488" t="s">
        <v>208</v>
      </c>
      <c r="B1" s="488"/>
      <c r="C1" s="488"/>
      <c r="D1" s="488"/>
      <c r="E1" s="488"/>
      <c r="F1" s="488"/>
      <c r="G1" s="488"/>
      <c r="H1" s="488"/>
      <c r="I1" s="488"/>
    </row>
    <row r="2" spans="1:9" ht="18" customHeight="1" x14ac:dyDescent="0.3">
      <c r="A2" s="163"/>
      <c r="B2" s="163"/>
      <c r="C2" s="163"/>
      <c r="D2" s="163"/>
      <c r="E2" s="163"/>
      <c r="F2" s="163"/>
      <c r="G2" s="163"/>
      <c r="H2" s="163"/>
      <c r="I2" s="163"/>
    </row>
    <row r="3" spans="1:9" ht="23.25" customHeight="1" x14ac:dyDescent="0.3">
      <c r="A3" s="488" t="str">
        <f>DistrictName &amp; " District"</f>
        <v xml:space="preserve"> District</v>
      </c>
      <c r="B3" s="488"/>
      <c r="C3" s="163"/>
      <c r="D3" s="163"/>
      <c r="E3" s="163"/>
      <c r="F3" s="163"/>
      <c r="G3" s="163"/>
      <c r="H3" s="163"/>
      <c r="I3" s="163"/>
    </row>
    <row r="5" spans="1:9" x14ac:dyDescent="0.25">
      <c r="A5" s="489" t="s">
        <v>216</v>
      </c>
      <c r="B5" s="489"/>
      <c r="C5" s="489"/>
      <c r="D5" s="489"/>
      <c r="E5" s="489"/>
      <c r="F5" s="489"/>
      <c r="G5" s="489"/>
      <c r="H5" s="489"/>
      <c r="I5" s="489"/>
    </row>
    <row r="6" spans="1:9" ht="7.5" customHeight="1" x14ac:dyDescent="0.25"/>
    <row r="7" spans="1:9" x14ac:dyDescent="0.25">
      <c r="A7" t="s">
        <v>256</v>
      </c>
    </row>
    <row r="9" spans="1:9" x14ac:dyDescent="0.25">
      <c r="A9" s="283"/>
      <c r="B9" s="283"/>
      <c r="C9" s="283"/>
      <c r="D9" s="283"/>
      <c r="E9" s="283"/>
    </row>
    <row r="10" spans="1:9" x14ac:dyDescent="0.25">
      <c r="A10" s="283"/>
      <c r="B10" s="283"/>
      <c r="C10" s="283"/>
      <c r="D10" s="283"/>
      <c r="E10" s="283"/>
    </row>
    <row r="11" spans="1:9" x14ac:dyDescent="0.25">
      <c r="A11" s="283"/>
      <c r="B11" s="283"/>
      <c r="C11" s="283"/>
      <c r="D11" s="283"/>
      <c r="E11" s="283"/>
    </row>
    <row r="12" spans="1:9" x14ac:dyDescent="0.25">
      <c r="A12" s="283"/>
      <c r="B12" s="283"/>
      <c r="C12" s="283"/>
      <c r="D12" s="283"/>
      <c r="E12" s="283"/>
    </row>
    <row r="14" spans="1:9" ht="32.25" customHeight="1" x14ac:dyDescent="0.25">
      <c r="A14" s="487" t="s">
        <v>319</v>
      </c>
      <c r="B14" s="487"/>
      <c r="C14" s="487"/>
      <c r="D14" s="487"/>
      <c r="E14" s="487"/>
    </row>
    <row r="16" spans="1:9" x14ac:dyDescent="0.25">
      <c r="A16" s="283"/>
      <c r="B16" s="283"/>
      <c r="C16" s="283"/>
      <c r="D16" s="283"/>
      <c r="E16" s="283"/>
    </row>
    <row r="17" spans="1:5" x14ac:dyDescent="0.25">
      <c r="A17" s="283"/>
      <c r="B17" s="283"/>
      <c r="C17" s="283"/>
      <c r="D17" s="283"/>
      <c r="E17" s="283"/>
    </row>
    <row r="18" spans="1:5" x14ac:dyDescent="0.25">
      <c r="A18" s="283"/>
      <c r="B18" s="283"/>
      <c r="C18" s="283"/>
      <c r="D18" s="283"/>
      <c r="E18" s="283"/>
    </row>
    <row r="19" spans="1:5" x14ac:dyDescent="0.25">
      <c r="A19" s="283"/>
      <c r="B19" s="283"/>
      <c r="C19" s="283"/>
      <c r="D19" s="283"/>
      <c r="E19" s="283"/>
    </row>
    <row r="21" spans="1:5" x14ac:dyDescent="0.25">
      <c r="A21" s="234" t="s">
        <v>207</v>
      </c>
    </row>
    <row r="22" spans="1:5" ht="9" customHeight="1" x14ac:dyDescent="0.25">
      <c r="A22" s="136"/>
    </row>
    <row r="23" spans="1:5" ht="33" customHeight="1" x14ac:dyDescent="0.25">
      <c r="A23" s="487" t="s">
        <v>257</v>
      </c>
      <c r="B23" s="487"/>
      <c r="C23" s="487"/>
      <c r="D23" s="487"/>
      <c r="E23" s="487"/>
    </row>
    <row r="25" spans="1:5" x14ac:dyDescent="0.25">
      <c r="A25" s="283"/>
      <c r="B25" s="283"/>
      <c r="C25" s="283"/>
      <c r="D25" s="283"/>
      <c r="E25" s="283"/>
    </row>
    <row r="26" spans="1:5" x14ac:dyDescent="0.25">
      <c r="A26" s="283"/>
      <c r="B26" s="283"/>
      <c r="C26" s="283"/>
      <c r="D26" s="283"/>
      <c r="E26" s="283"/>
    </row>
    <row r="27" spans="1:5" x14ac:dyDescent="0.25">
      <c r="A27" s="283"/>
      <c r="B27" s="283"/>
      <c r="C27" s="283"/>
      <c r="D27" s="283"/>
      <c r="E27" s="283"/>
    </row>
    <row r="28" spans="1:5" x14ac:dyDescent="0.25">
      <c r="A28" s="283"/>
      <c r="B28" s="283"/>
      <c r="C28" s="283"/>
      <c r="D28" s="283"/>
      <c r="E28" s="283"/>
    </row>
    <row r="30" spans="1:5" x14ac:dyDescent="0.25">
      <c r="A30" s="234" t="s">
        <v>209</v>
      </c>
    </row>
    <row r="31" spans="1:5" ht="8.25" customHeight="1" x14ac:dyDescent="0.25"/>
    <row r="32" spans="1:5" x14ac:dyDescent="0.25">
      <c r="A32" t="s">
        <v>320</v>
      </c>
    </row>
    <row r="34" spans="1:5" x14ac:dyDescent="0.25">
      <c r="A34" s="283"/>
      <c r="B34" s="283"/>
      <c r="C34" s="283"/>
      <c r="D34" s="283"/>
      <c r="E34" s="283"/>
    </row>
    <row r="35" spans="1:5" x14ac:dyDescent="0.25">
      <c r="A35" s="283"/>
      <c r="B35" s="283"/>
      <c r="C35" s="283"/>
      <c r="D35" s="283"/>
      <c r="E35" s="283"/>
    </row>
    <row r="36" spans="1:5" x14ac:dyDescent="0.25">
      <c r="A36" s="283"/>
      <c r="B36" s="283"/>
      <c r="C36" s="283"/>
      <c r="D36" s="283"/>
      <c r="E36" s="283"/>
    </row>
    <row r="37" spans="1:5" x14ac:dyDescent="0.25">
      <c r="A37" s="283"/>
      <c r="B37" s="283"/>
      <c r="C37" s="283"/>
      <c r="D37" s="283"/>
      <c r="E37" s="283"/>
    </row>
    <row r="39" spans="1:5" x14ac:dyDescent="0.25">
      <c r="A39" t="s">
        <v>258</v>
      </c>
    </row>
    <row r="41" spans="1:5" x14ac:dyDescent="0.25">
      <c r="A41" s="283"/>
      <c r="B41" s="283"/>
      <c r="C41" s="283"/>
      <c r="D41" s="283"/>
      <c r="E41" s="283"/>
    </row>
    <row r="42" spans="1:5" x14ac:dyDescent="0.25">
      <c r="A42" s="283"/>
      <c r="B42" s="283"/>
      <c r="C42" s="283"/>
      <c r="D42" s="283"/>
      <c r="E42" s="283"/>
    </row>
    <row r="43" spans="1:5" x14ac:dyDescent="0.25">
      <c r="A43" s="283"/>
      <c r="B43" s="283"/>
      <c r="C43" s="283"/>
      <c r="D43" s="283"/>
      <c r="E43" s="283"/>
    </row>
    <row r="44" spans="1:5" x14ac:dyDescent="0.25">
      <c r="A44" s="283"/>
      <c r="B44" s="283"/>
      <c r="C44" s="283"/>
      <c r="D44" s="283"/>
      <c r="E44" s="283"/>
    </row>
    <row r="46" spans="1:5" x14ac:dyDescent="0.25">
      <c r="A46" s="482" t="str">
        <f>A3</f>
        <v xml:space="preserve"> District</v>
      </c>
      <c r="B46" s="482"/>
      <c r="C46" s="482"/>
      <c r="D46" s="482"/>
      <c r="E46" s="482"/>
    </row>
    <row r="47" spans="1:5" hidden="1" x14ac:dyDescent="0.25">
      <c r="A47" s="168" t="s">
        <v>5</v>
      </c>
      <c r="B47" s="168" t="s">
        <v>6</v>
      </c>
      <c r="C47" s="168" t="s">
        <v>270</v>
      </c>
      <c r="D47" s="168" t="s">
        <v>74</v>
      </c>
    </row>
    <row r="48" spans="1:5" ht="24" customHeight="1" x14ac:dyDescent="0.25">
      <c r="A48" s="483" t="s">
        <v>210</v>
      </c>
      <c r="B48" s="483"/>
    </row>
    <row r="50" spans="1:5" ht="30.75" customHeight="1" x14ac:dyDescent="0.25">
      <c r="A50" s="487" t="s">
        <v>269</v>
      </c>
      <c r="B50" s="487"/>
      <c r="C50" s="487"/>
      <c r="D50" s="487"/>
      <c r="E50" s="487"/>
    </row>
    <row r="51" spans="1:5" ht="9.75" customHeight="1" x14ac:dyDescent="0.25"/>
    <row r="52" spans="1:5" x14ac:dyDescent="0.25">
      <c r="A52" s="105" t="s">
        <v>212</v>
      </c>
      <c r="B52" s="485" t="s">
        <v>213</v>
      </c>
      <c r="C52" s="485"/>
      <c r="D52" s="485" t="s">
        <v>214</v>
      </c>
      <c r="E52" s="485"/>
    </row>
    <row r="53" spans="1:5" x14ac:dyDescent="0.25">
      <c r="A53" s="283"/>
      <c r="B53" s="490"/>
      <c r="C53" s="490"/>
      <c r="D53" s="490"/>
      <c r="E53" s="490"/>
    </row>
    <row r="54" spans="1:5" x14ac:dyDescent="0.25">
      <c r="A54" s="283"/>
      <c r="B54" s="466"/>
      <c r="C54" s="467"/>
      <c r="D54" s="466"/>
      <c r="E54" s="467"/>
    </row>
    <row r="55" spans="1:5" x14ac:dyDescent="0.25">
      <c r="A55" s="283"/>
      <c r="B55" s="466"/>
      <c r="C55" s="467"/>
      <c r="D55" s="466"/>
      <c r="E55" s="467"/>
    </row>
    <row r="56" spans="1:5" x14ac:dyDescent="0.25">
      <c r="A56" s="283"/>
      <c r="B56" s="466"/>
      <c r="C56" s="467"/>
      <c r="D56" s="466"/>
      <c r="E56" s="467"/>
    </row>
    <row r="57" spans="1:5" x14ac:dyDescent="0.25">
      <c r="A57" s="283"/>
      <c r="B57" s="484"/>
      <c r="C57" s="484"/>
      <c r="D57" s="484"/>
      <c r="E57" s="484"/>
    </row>
    <row r="58" spans="1:5" x14ac:dyDescent="0.25">
      <c r="A58" s="283"/>
      <c r="B58" s="448"/>
      <c r="C58" s="448"/>
      <c r="D58" s="448"/>
      <c r="E58" s="448"/>
    </row>
    <row r="59" spans="1:5" x14ac:dyDescent="0.25">
      <c r="A59" s="283"/>
      <c r="B59" s="448"/>
      <c r="C59" s="448"/>
      <c r="D59" s="448"/>
      <c r="E59" s="448"/>
    </row>
    <row r="60" spans="1:5" x14ac:dyDescent="0.25">
      <c r="A60" s="283"/>
      <c r="B60" s="448"/>
      <c r="C60" s="448"/>
      <c r="D60" s="448"/>
      <c r="E60" s="448"/>
    </row>
    <row r="61" spans="1:5" x14ac:dyDescent="0.25">
      <c r="A61" s="283"/>
      <c r="B61" s="448"/>
      <c r="C61" s="448"/>
      <c r="D61" s="448"/>
      <c r="E61" s="448"/>
    </row>
    <row r="62" spans="1:5" x14ac:dyDescent="0.25">
      <c r="A62" s="283"/>
      <c r="B62" s="448"/>
      <c r="C62" s="448"/>
      <c r="D62" s="448"/>
      <c r="E62" s="448"/>
    </row>
    <row r="64" spans="1:5" x14ac:dyDescent="0.25">
      <c r="A64" s="136" t="s">
        <v>211</v>
      </c>
    </row>
    <row r="66" spans="1:5" x14ac:dyDescent="0.25">
      <c r="A66" s="481" t="s">
        <v>215</v>
      </c>
      <c r="B66" s="481"/>
      <c r="C66" s="481"/>
      <c r="D66" s="481"/>
      <c r="E66" s="481"/>
    </row>
    <row r="67" spans="1:5" ht="7.5" customHeight="1" x14ac:dyDescent="0.25"/>
    <row r="68" spans="1:5" x14ac:dyDescent="0.25">
      <c r="A68" s="448"/>
      <c r="B68" s="448"/>
      <c r="C68" s="448"/>
      <c r="D68" s="448"/>
      <c r="E68" s="448"/>
    </row>
    <row r="69" spans="1:5" x14ac:dyDescent="0.25">
      <c r="A69" s="448"/>
      <c r="B69" s="448"/>
      <c r="C69" s="448"/>
      <c r="D69" s="448"/>
      <c r="E69" s="448"/>
    </row>
    <row r="70" spans="1:5" x14ac:dyDescent="0.25">
      <c r="A70" s="448"/>
      <c r="B70" s="448"/>
      <c r="C70" s="448"/>
      <c r="D70" s="448"/>
      <c r="E70" s="448"/>
    </row>
    <row r="71" spans="1:5" x14ac:dyDescent="0.25">
      <c r="A71" s="448"/>
      <c r="B71" s="448"/>
      <c r="C71" s="448"/>
      <c r="D71" s="448"/>
      <c r="E71" s="448"/>
    </row>
    <row r="72" spans="1:5" x14ac:dyDescent="0.25">
      <c r="A72" s="448"/>
      <c r="B72" s="448"/>
      <c r="C72" s="448"/>
      <c r="D72" s="448"/>
      <c r="E72" s="448"/>
    </row>
    <row r="73" spans="1:5" x14ac:dyDescent="0.25">
      <c r="A73" s="448"/>
      <c r="B73" s="448"/>
      <c r="C73" s="448"/>
      <c r="D73" s="448"/>
      <c r="E73" s="448"/>
    </row>
    <row r="74" spans="1:5" x14ac:dyDescent="0.25">
      <c r="A74" s="448"/>
      <c r="B74" s="448"/>
      <c r="C74" s="448"/>
      <c r="D74" s="448"/>
      <c r="E74" s="448"/>
    </row>
    <row r="75" spans="1:5" x14ac:dyDescent="0.25">
      <c r="A75" s="448"/>
      <c r="B75" s="448"/>
      <c r="C75" s="448"/>
      <c r="D75" s="448"/>
      <c r="E75" s="448"/>
    </row>
    <row r="77" spans="1:5" x14ac:dyDescent="0.25">
      <c r="A77" s="483" t="s">
        <v>304</v>
      </c>
      <c r="B77" s="483"/>
      <c r="C77" s="483"/>
      <c r="D77" s="483"/>
      <c r="E77" s="483"/>
    </row>
    <row r="78" spans="1:5" ht="5.25" customHeight="1" x14ac:dyDescent="0.25">
      <c r="A78" s="136"/>
      <c r="B78" s="136"/>
      <c r="C78" s="136"/>
      <c r="D78" s="136"/>
      <c r="E78" s="136"/>
    </row>
    <row r="79" spans="1:5" ht="34.5" customHeight="1" x14ac:dyDescent="0.25">
      <c r="A79" s="487" t="s">
        <v>305</v>
      </c>
      <c r="B79" s="487"/>
      <c r="C79" s="487"/>
      <c r="D79" s="487"/>
      <c r="E79" s="487"/>
    </row>
    <row r="81" spans="1:5" x14ac:dyDescent="0.25">
      <c r="A81" s="486"/>
      <c r="B81" s="486"/>
      <c r="C81" s="486"/>
      <c r="D81" s="486"/>
      <c r="E81" s="486"/>
    </row>
    <row r="82" spans="1:5" x14ac:dyDescent="0.25">
      <c r="A82" s="486"/>
      <c r="B82" s="486"/>
      <c r="C82" s="486"/>
      <c r="D82" s="486"/>
      <c r="E82" s="486"/>
    </row>
    <row r="83" spans="1:5" x14ac:dyDescent="0.25">
      <c r="A83" s="486"/>
      <c r="B83" s="486"/>
      <c r="C83" s="486"/>
      <c r="D83" s="486"/>
      <c r="E83" s="486"/>
    </row>
    <row r="84" spans="1:5" x14ac:dyDescent="0.25">
      <c r="A84" s="486"/>
      <c r="B84" s="486"/>
      <c r="C84" s="486"/>
      <c r="D84" s="486"/>
      <c r="E84" s="486"/>
    </row>
    <row r="85" spans="1:5" x14ac:dyDescent="0.25">
      <c r="A85" s="486"/>
      <c r="B85" s="486"/>
      <c r="C85" s="486"/>
      <c r="D85" s="486"/>
      <c r="E85" s="486"/>
    </row>
    <row r="86" spans="1:5" x14ac:dyDescent="0.25">
      <c r="A86" s="486"/>
      <c r="B86" s="486"/>
      <c r="C86" s="486"/>
      <c r="D86" s="486"/>
      <c r="E86" s="486"/>
    </row>
    <row r="87" spans="1:5" x14ac:dyDescent="0.25">
      <c r="A87" s="486"/>
      <c r="B87" s="486"/>
      <c r="C87" s="486"/>
      <c r="D87" s="486"/>
      <c r="E87" s="486"/>
    </row>
  </sheetData>
  <mergeCells count="42">
    <mergeCell ref="A50:E50"/>
    <mergeCell ref="A48:B48"/>
    <mergeCell ref="D52:E52"/>
    <mergeCell ref="D53:E53"/>
    <mergeCell ref="A68:E68"/>
    <mergeCell ref="B53:C53"/>
    <mergeCell ref="B54:C54"/>
    <mergeCell ref="B55:C55"/>
    <mergeCell ref="B56:C56"/>
    <mergeCell ref="D54:E54"/>
    <mergeCell ref="D55:E55"/>
    <mergeCell ref="D56:E56"/>
    <mergeCell ref="B61:C61"/>
    <mergeCell ref="B62:C62"/>
    <mergeCell ref="B57:C57"/>
    <mergeCell ref="B60:C60"/>
    <mergeCell ref="A1:I1"/>
    <mergeCell ref="A5:I5"/>
    <mergeCell ref="A14:E14"/>
    <mergeCell ref="A23:E23"/>
    <mergeCell ref="A3:B3"/>
    <mergeCell ref="A81:E87"/>
    <mergeCell ref="A79:E79"/>
    <mergeCell ref="A71:E71"/>
    <mergeCell ref="A72:E72"/>
    <mergeCell ref="A73:E73"/>
    <mergeCell ref="A69:E69"/>
    <mergeCell ref="A70:E70"/>
    <mergeCell ref="A46:E46"/>
    <mergeCell ref="A66:E66"/>
    <mergeCell ref="A77:E77"/>
    <mergeCell ref="D57:E57"/>
    <mergeCell ref="D60:E60"/>
    <mergeCell ref="D61:E61"/>
    <mergeCell ref="D62:E62"/>
    <mergeCell ref="B58:C58"/>
    <mergeCell ref="B59:C59"/>
    <mergeCell ref="D58:E58"/>
    <mergeCell ref="D59:E59"/>
    <mergeCell ref="A74:E74"/>
    <mergeCell ref="A75:E75"/>
    <mergeCell ref="B52:C52"/>
  </mergeCells>
  <dataValidations count="1">
    <dataValidation type="list" allowBlank="1" showInputMessage="1" showErrorMessage="1" sqref="A53:A62" xr:uid="{00000000-0002-0000-1500-000000000000}">
      <formula1>$A$47:$D$47</formula1>
    </dataValidation>
  </dataValidation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49"/>
  <sheetViews>
    <sheetView topLeftCell="A7" zoomScaleNormal="100" workbookViewId="0">
      <selection activeCell="P7" sqref="P7"/>
    </sheetView>
  </sheetViews>
  <sheetFormatPr defaultRowHeight="15" x14ac:dyDescent="0.25"/>
  <cols>
    <col min="1" max="1" width="8.140625" customWidth="1"/>
    <col min="2" max="2" width="27.28515625" customWidth="1"/>
    <col min="3" max="3" width="1.5703125" customWidth="1"/>
    <col min="4" max="4" width="9" customWidth="1"/>
    <col min="5" max="5" width="7.7109375" customWidth="1"/>
    <col min="6" max="6" width="10.85546875" customWidth="1"/>
    <col min="7" max="7" width="1.5703125" customWidth="1"/>
    <col min="8" max="8" width="7.140625" customWidth="1"/>
    <col min="9" max="9" width="8.28515625" customWidth="1"/>
    <col min="10" max="10" width="11" customWidth="1"/>
    <col min="11" max="11" width="9.7109375" hidden="1" customWidth="1"/>
    <col min="12" max="12" width="9.5703125" hidden="1" customWidth="1"/>
    <col min="13" max="13" width="9.85546875" hidden="1" customWidth="1"/>
    <col min="14" max="14" width="7.85546875" customWidth="1"/>
    <col min="15" max="15" width="19" customWidth="1"/>
    <col min="16" max="17" width="10.28515625" customWidth="1"/>
    <col min="18" max="18" width="14" customWidth="1"/>
    <col min="19" max="19" width="17.5703125" customWidth="1"/>
  </cols>
  <sheetData>
    <row r="1" spans="1:19" ht="53.25" customHeight="1" x14ac:dyDescent="0.25">
      <c r="A1" s="406" t="s">
        <v>300</v>
      </c>
      <c r="B1" s="406"/>
      <c r="C1" s="406"/>
      <c r="D1" s="406"/>
      <c r="E1" s="406"/>
      <c r="F1" s="406"/>
      <c r="G1" s="406"/>
      <c r="H1" s="406"/>
      <c r="I1" s="406"/>
      <c r="J1" s="406"/>
    </row>
    <row r="2" spans="1:19" ht="11.25" customHeight="1" x14ac:dyDescent="0.25">
      <c r="A2" s="230"/>
      <c r="B2" s="230"/>
      <c r="C2" s="230"/>
      <c r="D2" s="230"/>
      <c r="E2" s="230"/>
      <c r="F2" s="231"/>
      <c r="G2" s="230"/>
      <c r="H2" s="230"/>
      <c r="I2" s="230"/>
      <c r="J2" s="230"/>
    </row>
    <row r="3" spans="1:19" ht="58.5" customHeight="1" x14ac:dyDescent="0.25">
      <c r="A3" s="376" t="s">
        <v>307</v>
      </c>
      <c r="B3" s="376"/>
      <c r="C3" s="376"/>
      <c r="D3" s="376"/>
      <c r="E3" s="376"/>
      <c r="F3" s="376"/>
      <c r="G3" s="376"/>
      <c r="H3" s="376"/>
      <c r="I3" s="376"/>
      <c r="J3" s="376"/>
    </row>
    <row r="4" spans="1:19" ht="9.75" customHeight="1" x14ac:dyDescent="0.25">
      <c r="A4" s="232"/>
      <c r="B4" s="232"/>
      <c r="C4" s="232"/>
      <c r="D4" s="232"/>
      <c r="E4" s="232"/>
      <c r="F4" s="232"/>
      <c r="G4" s="232"/>
      <c r="H4" s="232"/>
      <c r="I4" s="232"/>
      <c r="J4" s="232"/>
    </row>
    <row r="5" spans="1:19" ht="50.25" customHeight="1" x14ac:dyDescent="0.25">
      <c r="A5" s="378" t="s">
        <v>82</v>
      </c>
      <c r="B5" s="378"/>
      <c r="C5" s="378"/>
      <c r="D5" s="378"/>
      <c r="E5" s="378"/>
      <c r="F5" s="378"/>
      <c r="G5" s="378"/>
      <c r="H5" s="378"/>
      <c r="I5" s="378"/>
      <c r="J5" s="378"/>
    </row>
    <row r="6" spans="1:19" ht="13.5" customHeight="1" x14ac:dyDescent="0.25">
      <c r="A6" s="232"/>
      <c r="B6" s="232"/>
      <c r="C6" s="232"/>
      <c r="D6" s="232"/>
      <c r="E6" s="232"/>
      <c r="F6" s="232"/>
      <c r="G6" s="232"/>
      <c r="H6" s="232"/>
      <c r="I6" s="232"/>
      <c r="J6" s="232"/>
    </row>
    <row r="7" spans="1:19" ht="50.25" customHeight="1" x14ac:dyDescent="0.25">
      <c r="A7" s="233" t="s">
        <v>139</v>
      </c>
      <c r="B7" s="233"/>
      <c r="C7" s="233"/>
      <c r="D7" s="233"/>
      <c r="E7" s="233"/>
      <c r="F7" s="233"/>
      <c r="G7" s="233"/>
      <c r="H7" s="233"/>
      <c r="I7" s="233"/>
      <c r="J7" s="233"/>
    </row>
    <row r="8" spans="1:19" ht="14.25" customHeight="1" x14ac:dyDescent="0.25">
      <c r="A8" s="411" t="str">
        <f>'Setup &amp; Instructions'!G5&amp;" Membership Growth Opportunity"</f>
        <v xml:space="preserve"> Membership Growth Opportunity</v>
      </c>
      <c r="B8" s="411"/>
      <c r="C8" s="411"/>
      <c r="D8" s="411"/>
      <c r="E8" s="411"/>
      <c r="F8" s="411"/>
      <c r="G8" s="411"/>
      <c r="H8" s="411"/>
      <c r="I8" s="411"/>
      <c r="J8" s="411"/>
      <c r="O8" s="411" t="str">
        <f>"Membership Growth Opportunity"</f>
        <v>Membership Growth Opportunity</v>
      </c>
      <c r="P8" s="411"/>
      <c r="Q8" s="411"/>
      <c r="R8" s="411"/>
      <c r="S8" s="411"/>
    </row>
    <row r="9" spans="1:19" ht="22.5" customHeight="1" x14ac:dyDescent="0.25">
      <c r="A9" s="411" t="str">
        <f>'Setup &amp; Instructions'!C7&amp;" Council  -  "&amp;DistrictName&amp;" District  -  "&amp;'Setup &amp; Instructions'!C35</f>
        <v xml:space="preserve"> Council  -   District  -  </v>
      </c>
      <c r="B9" s="411"/>
      <c r="C9" s="411"/>
      <c r="D9" s="411"/>
      <c r="E9" s="411"/>
      <c r="F9" s="411"/>
      <c r="G9" s="411"/>
      <c r="H9" s="411"/>
      <c r="I9" s="411"/>
      <c r="J9" s="411"/>
      <c r="O9" s="411" t="s">
        <v>197</v>
      </c>
      <c r="P9" s="411"/>
      <c r="Q9" s="411"/>
      <c r="R9" s="411"/>
      <c r="S9" s="411"/>
    </row>
    <row r="10" spans="1:19" ht="34.5" customHeight="1" thickBot="1" x14ac:dyDescent="0.3">
      <c r="O10" s="405"/>
      <c r="P10" s="405"/>
      <c r="Q10" s="405"/>
      <c r="R10" s="405"/>
      <c r="S10" s="405"/>
    </row>
    <row r="11" spans="1:19" ht="18.75" customHeight="1" thickBot="1" x14ac:dyDescent="0.3">
      <c r="A11" s="421" t="str">
        <f>"Totals for "&amp;'Setup &amp; Instructions'!C35</f>
        <v xml:space="preserve">Totals for </v>
      </c>
      <c r="B11" s="422"/>
      <c r="D11" s="418" t="s">
        <v>14</v>
      </c>
      <c r="E11" s="419"/>
      <c r="F11" s="420"/>
      <c r="H11" s="418" t="s">
        <v>15</v>
      </c>
      <c r="I11" s="419"/>
      <c r="J11" s="420"/>
      <c r="O11" s="401" t="s">
        <v>309</v>
      </c>
      <c r="P11" s="403" t="s">
        <v>198</v>
      </c>
      <c r="Q11" s="403" t="str">
        <f>'Setup &amp; Instructions'!C5</f>
        <v>NST 1</v>
      </c>
      <c r="R11" s="403" t="str">
        <f>'Setup &amp; Instructions'!C7&amp;" Council"</f>
        <v xml:space="preserve"> Council</v>
      </c>
      <c r="S11" s="399" t="str">
        <f>DistrictName&amp;" District"</f>
        <v xml:space="preserve"> District</v>
      </c>
    </row>
    <row r="12" spans="1:19" ht="39.75" customHeight="1" thickBot="1" x14ac:dyDescent="0.3">
      <c r="A12" s="423"/>
      <c r="B12" s="424"/>
      <c r="D12" s="92" t="s">
        <v>12</v>
      </c>
      <c r="E12" s="93" t="s">
        <v>302</v>
      </c>
      <c r="F12" s="94" t="s">
        <v>262</v>
      </c>
      <c r="H12" s="92" t="s">
        <v>12</v>
      </c>
      <c r="I12" s="93" t="s">
        <v>302</v>
      </c>
      <c r="J12" s="94" t="s">
        <v>262</v>
      </c>
      <c r="O12" s="383"/>
      <c r="P12" s="386"/>
      <c r="Q12" s="386"/>
      <c r="R12" s="386"/>
      <c r="S12" s="397"/>
    </row>
    <row r="13" spans="1:19" ht="15.75" thickBot="1" x14ac:dyDescent="0.3">
      <c r="A13" s="14" t="s">
        <v>16</v>
      </c>
      <c r="B13" s="15"/>
      <c r="D13" s="23">
        <f>COUNT(K26:K49)</f>
        <v>0</v>
      </c>
      <c r="E13" s="24">
        <f>COUNT(L26:L49)</f>
        <v>0</v>
      </c>
      <c r="F13" s="25">
        <f>COUNT(M26:M49)</f>
        <v>0</v>
      </c>
      <c r="H13" s="192">
        <f>IF(ROUNDUP((((D15*H16)/100)-D13),0)&lt;0,0,ROUNDUP((((D15*H16)/100)-D13),0))</f>
        <v>0</v>
      </c>
      <c r="I13" s="191">
        <f>IF(ROUNDUP((((E15*I16)/100)-E13),0)&lt;0,0,ROUNDUP((((E15*I16)/100)-E13),0))</f>
        <v>0</v>
      </c>
      <c r="J13" s="193">
        <f>IF(ROUNDUP((((F15*J16)/100)-F13),0)&lt;0,0,ROUNDUP((((F15*J16)/100)-F13),0))</f>
        <v>0</v>
      </c>
      <c r="O13" s="402"/>
      <c r="P13" s="404"/>
      <c r="Q13" s="404"/>
      <c r="R13" s="404"/>
      <c r="S13" s="400"/>
    </row>
    <row r="14" spans="1:19" ht="15.75" thickBot="1" x14ac:dyDescent="0.3">
      <c r="A14" s="16" t="s">
        <v>17</v>
      </c>
      <c r="B14" s="17"/>
      <c r="D14" s="2">
        <f>SUM(K26:K49)</f>
        <v>0</v>
      </c>
      <c r="E14" s="3">
        <f>SUM(L26:L49)</f>
        <v>0</v>
      </c>
      <c r="F14" s="4">
        <f>SUM(M26:M49)</f>
        <v>0</v>
      </c>
      <c r="H14" s="188">
        <f>IF(H17*D15-D14&lt;0,0,H17*D15-D14)</f>
        <v>0</v>
      </c>
      <c r="I14" s="189">
        <f>IF(I17*E15-E14&lt;0,0,I17*E15-E14)</f>
        <v>0</v>
      </c>
      <c r="J14" s="190">
        <f>IF(J17*F15-F14&lt;0,0,J17*F15-F14)</f>
        <v>0</v>
      </c>
      <c r="O14" s="203" t="s">
        <v>199</v>
      </c>
      <c r="P14" s="204"/>
      <c r="Q14" s="204"/>
      <c r="R14" s="204" t="e">
        <f>'Setup &amp; Instructions'!D15</f>
        <v>#DIV/0!</v>
      </c>
      <c r="S14" s="205" t="e">
        <f>'Setup &amp; Instructions'!D29</f>
        <v>#DIV/0!</v>
      </c>
    </row>
    <row r="15" spans="1:19" ht="15.75" thickBot="1" x14ac:dyDescent="0.3">
      <c r="A15" s="16" t="s">
        <v>18</v>
      </c>
      <c r="B15" s="17"/>
      <c r="D15" s="2">
        <f>SUM(D26:D49)</f>
        <v>0</v>
      </c>
      <c r="E15" s="3">
        <f>SUM(E26:E49)</f>
        <v>0</v>
      </c>
      <c r="F15" s="4">
        <f>SUM(F26:F49)</f>
        <v>0</v>
      </c>
      <c r="H15" s="425" t="s">
        <v>46</v>
      </c>
      <c r="I15" s="426"/>
      <c r="J15" s="427"/>
      <c r="O15" s="206" t="s">
        <v>200</v>
      </c>
      <c r="P15" s="207"/>
      <c r="Q15" s="207"/>
      <c r="R15" s="208" t="e">
        <f>'Setup &amp; Instructions'!D16</f>
        <v>#DIV/0!</v>
      </c>
      <c r="S15" s="209" t="e">
        <f>'Setup &amp; Instructions'!D30</f>
        <v>#DIV/0!</v>
      </c>
    </row>
    <row r="16" spans="1:19" ht="15.75" thickBot="1" x14ac:dyDescent="0.3">
      <c r="A16" s="16" t="s">
        <v>19</v>
      </c>
      <c r="B16" s="17"/>
      <c r="D16" s="5">
        <f>IF(D15=0,0,(D13*100)/D15)</f>
        <v>0</v>
      </c>
      <c r="E16" s="6">
        <f>IF(E15=0,0,(E13*100)/E15)</f>
        <v>0</v>
      </c>
      <c r="F16" s="7">
        <f>IF(F15=0,0,(F13*100)/F15)</f>
        <v>0</v>
      </c>
      <c r="H16" s="95"/>
      <c r="I16" s="96"/>
      <c r="J16" s="97"/>
      <c r="O16" s="210" t="s">
        <v>201</v>
      </c>
      <c r="P16" s="342"/>
      <c r="Q16" s="342"/>
      <c r="R16" s="342" t="e">
        <f>'Setup &amp; Instructions'!D17</f>
        <v>#DIV/0!</v>
      </c>
      <c r="S16" s="343" t="e">
        <f>'Setup &amp; Instructions'!D31</f>
        <v>#DIV/0!</v>
      </c>
    </row>
    <row r="17" spans="1:19" ht="15.75" thickBot="1" x14ac:dyDescent="0.3">
      <c r="A17" s="16" t="s">
        <v>20</v>
      </c>
      <c r="B17" s="17"/>
      <c r="D17" s="8">
        <f>IF(D15=0,0,D14/D15)</f>
        <v>0</v>
      </c>
      <c r="E17" s="9">
        <f>IF(E15=0,0,E14/E15)</f>
        <v>0</v>
      </c>
      <c r="F17" s="10">
        <f>IF(F15=0,0,F14/F15)</f>
        <v>0</v>
      </c>
      <c r="H17" s="98"/>
      <c r="I17" s="99"/>
      <c r="J17" s="100"/>
    </row>
    <row r="18" spans="1:19" ht="15.75" customHeight="1" thickBot="1" x14ac:dyDescent="0.3">
      <c r="A18" s="18" t="s">
        <v>21</v>
      </c>
      <c r="B18" s="19"/>
      <c r="D18" s="86">
        <f>IF(D13=0,0,D14/D13)</f>
        <v>0</v>
      </c>
      <c r="E18" s="87">
        <f>IF(E13=0,0,E14/E13)</f>
        <v>0</v>
      </c>
      <c r="F18" s="88">
        <f>IF(F13=0,0,F14/F13)</f>
        <v>0</v>
      </c>
      <c r="H18" s="20"/>
      <c r="I18" s="21"/>
      <c r="J18" s="22"/>
      <c r="O18" s="401" t="s">
        <v>310</v>
      </c>
      <c r="P18" s="403" t="s">
        <v>198</v>
      </c>
      <c r="Q18" s="403" t="str">
        <f>'Setup &amp; Instructions'!C5</f>
        <v>NST 1</v>
      </c>
      <c r="R18" s="403" t="str">
        <f>'Setup &amp; Instructions'!C7&amp;" Council"</f>
        <v xml:space="preserve"> Council</v>
      </c>
      <c r="S18" s="399" t="str">
        <f>DistrictName&amp;" District"</f>
        <v xml:space="preserve"> District</v>
      </c>
    </row>
    <row r="19" spans="1:19" ht="12.2" customHeight="1" x14ac:dyDescent="0.25">
      <c r="O19" s="383"/>
      <c r="P19" s="386"/>
      <c r="Q19" s="386"/>
      <c r="R19" s="386"/>
      <c r="S19" s="397"/>
    </row>
    <row r="20" spans="1:19" ht="15" customHeight="1" thickBot="1" x14ac:dyDescent="0.3">
      <c r="A20" s="168" t="s">
        <v>3</v>
      </c>
      <c r="B20" s="168" t="s">
        <v>4</v>
      </c>
      <c r="C20" s="168" t="s">
        <v>5</v>
      </c>
      <c r="D20" s="168" t="s">
        <v>6</v>
      </c>
      <c r="E20" s="168" t="s">
        <v>74</v>
      </c>
      <c r="F20" s="168" t="s">
        <v>270</v>
      </c>
      <c r="O20" s="402"/>
      <c r="P20" s="404"/>
      <c r="Q20" s="404"/>
      <c r="R20" s="404"/>
      <c r="S20" s="400"/>
    </row>
    <row r="21" spans="1:19" ht="17.25" customHeight="1" thickBot="1" x14ac:dyDescent="0.3">
      <c r="A21" s="26"/>
      <c r="B21" s="1"/>
      <c r="D21" s="1"/>
      <c r="E21" s="1"/>
      <c r="F21" s="1"/>
      <c r="O21" s="203" t="s">
        <v>199</v>
      </c>
      <c r="P21" s="204"/>
      <c r="Q21" s="204"/>
      <c r="R21" s="237" t="e">
        <f>'Setup &amp; Instructions'!H15</f>
        <v>#DIV/0!</v>
      </c>
      <c r="S21" s="205" t="e">
        <f>'Setup &amp; Instructions'!H29</f>
        <v>#DIV/0!</v>
      </c>
    </row>
    <row r="22" spans="1:19" ht="15.75" thickBot="1" x14ac:dyDescent="0.3">
      <c r="A22" s="412" t="s">
        <v>0</v>
      </c>
      <c r="B22" s="413"/>
      <c r="C22" s="414"/>
      <c r="D22" s="412" t="s">
        <v>301</v>
      </c>
      <c r="E22" s="413"/>
      <c r="F22" s="414"/>
      <c r="H22" s="415" t="s">
        <v>11</v>
      </c>
      <c r="I22" s="416"/>
      <c r="J22" s="417"/>
      <c r="O22" s="206" t="s">
        <v>200</v>
      </c>
      <c r="P22" s="207"/>
      <c r="Q22" s="236"/>
      <c r="R22" s="238" t="e">
        <f>'Setup &amp; Instructions'!H16</f>
        <v>#DIV/0!</v>
      </c>
      <c r="S22" s="209" t="e">
        <f>'Setup &amp; Instructions'!H30</f>
        <v>#DIV/0!</v>
      </c>
    </row>
    <row r="23" spans="1:19" ht="15.75" thickBot="1" x14ac:dyDescent="0.3">
      <c r="A23" s="227"/>
      <c r="B23" s="224"/>
      <c r="C23" s="225"/>
      <c r="D23" s="390" t="s">
        <v>308</v>
      </c>
      <c r="E23" s="393" t="s">
        <v>117</v>
      </c>
      <c r="F23" s="215" t="s">
        <v>203</v>
      </c>
      <c r="H23" s="178"/>
      <c r="I23" s="220"/>
      <c r="J23" s="218"/>
      <c r="O23" s="210" t="s">
        <v>201</v>
      </c>
      <c r="P23" s="342"/>
      <c r="Q23" s="342"/>
      <c r="R23" s="344" t="e">
        <f>'Setup &amp; Instructions'!H17</f>
        <v>#DIV/0!</v>
      </c>
      <c r="S23" s="343" t="e">
        <f>'Setup &amp; Instructions'!H31</f>
        <v>#DIV/0!</v>
      </c>
    </row>
    <row r="24" spans="1:19" ht="15.75" thickBot="1" x14ac:dyDescent="0.3">
      <c r="A24" s="228" t="s">
        <v>13</v>
      </c>
      <c r="B24" s="380" t="s">
        <v>23</v>
      </c>
      <c r="C24" s="381"/>
      <c r="D24" s="391"/>
      <c r="E24" s="394"/>
      <c r="F24" s="229" t="s">
        <v>205</v>
      </c>
      <c r="H24" s="216" t="s">
        <v>10</v>
      </c>
      <c r="I24" s="213" t="s">
        <v>1</v>
      </c>
      <c r="J24" s="214" t="s">
        <v>2</v>
      </c>
      <c r="P24" s="222"/>
      <c r="Q24" s="222"/>
      <c r="R24" s="223"/>
      <c r="S24" s="222"/>
    </row>
    <row r="25" spans="1:19" ht="15.75" customHeight="1" thickBot="1" x14ac:dyDescent="0.3">
      <c r="A25" s="211"/>
      <c r="B25" s="407"/>
      <c r="C25" s="408"/>
      <c r="D25" s="392"/>
      <c r="E25" s="395"/>
      <c r="F25" s="212" t="s">
        <v>204</v>
      </c>
      <c r="H25" s="251"/>
      <c r="I25" s="252"/>
      <c r="J25" s="253"/>
      <c r="K25" t="s">
        <v>7</v>
      </c>
      <c r="L25" t="s">
        <v>8</v>
      </c>
      <c r="M25" t="s">
        <v>271</v>
      </c>
      <c r="O25" s="382" t="s">
        <v>202</v>
      </c>
      <c r="P25" s="385" t="s">
        <v>198</v>
      </c>
      <c r="Q25" s="385" t="str">
        <f>'Setup &amp; Instructions'!C5</f>
        <v>NST 1</v>
      </c>
      <c r="R25" s="385" t="str">
        <f>'Setup &amp; Instructions'!C7&amp;" Council"</f>
        <v xml:space="preserve"> Council</v>
      </c>
      <c r="S25" s="396" t="str">
        <f>DistrictName&amp;" District"</f>
        <v xml:space="preserve"> District</v>
      </c>
    </row>
    <row r="26" spans="1:19" x14ac:dyDescent="0.25">
      <c r="A26" s="74"/>
      <c r="B26" s="409"/>
      <c r="C26" s="410"/>
      <c r="D26" s="248"/>
      <c r="E26" s="249"/>
      <c r="F26" s="250"/>
      <c r="G26" s="284"/>
      <c r="H26" s="169"/>
      <c r="I26" s="255"/>
      <c r="J26" s="170"/>
      <c r="K26" t="str">
        <f t="shared" ref="K26:K49" si="0">IF(H26="pack",J26,"")</f>
        <v/>
      </c>
      <c r="L26" t="str">
        <f t="shared" ref="L26:L49" si="1">IF(OR(H26="Troop",H26="Team"),J26,"")</f>
        <v/>
      </c>
      <c r="M26" t="str">
        <f>IF(OR(H26="Crew",H26="Ship",H26="Post", H26="Club"),J26,"")</f>
        <v/>
      </c>
      <c r="O26" s="383"/>
      <c r="P26" s="386"/>
      <c r="Q26" s="386"/>
      <c r="R26" s="386"/>
      <c r="S26" s="397"/>
    </row>
    <row r="27" spans="1:19" ht="15" customHeight="1" thickBot="1" x14ac:dyDescent="0.3">
      <c r="A27" s="75"/>
      <c r="B27" s="388"/>
      <c r="C27" s="389"/>
      <c r="D27" s="76"/>
      <c r="E27" s="77"/>
      <c r="F27" s="78"/>
      <c r="G27" s="284"/>
      <c r="H27" s="171"/>
      <c r="I27" s="254"/>
      <c r="J27" s="172"/>
      <c r="K27" t="str">
        <f t="shared" si="0"/>
        <v/>
      </c>
      <c r="L27" t="str">
        <f t="shared" si="1"/>
        <v/>
      </c>
      <c r="M27" t="str">
        <f t="shared" ref="M27:M49" si="2">IF(OR(H27="Crew",H27="Ship",H27="Post", H27="Club"),J27,"")</f>
        <v/>
      </c>
      <c r="O27" s="384"/>
      <c r="P27" s="387"/>
      <c r="Q27" s="387"/>
      <c r="R27" s="387"/>
      <c r="S27" s="398"/>
    </row>
    <row r="28" spans="1:19" x14ac:dyDescent="0.25">
      <c r="A28" s="75"/>
      <c r="B28" s="388"/>
      <c r="C28" s="389"/>
      <c r="D28" s="76"/>
      <c r="E28" s="77"/>
      <c r="F28" s="78"/>
      <c r="G28" s="284"/>
      <c r="H28" s="171"/>
      <c r="I28" s="254"/>
      <c r="J28" s="172"/>
      <c r="K28" t="str">
        <f t="shared" si="0"/>
        <v/>
      </c>
      <c r="L28" t="str">
        <f t="shared" si="1"/>
        <v/>
      </c>
      <c r="M28" t="str">
        <f t="shared" si="2"/>
        <v/>
      </c>
      <c r="O28" s="203" t="s">
        <v>199</v>
      </c>
      <c r="P28" s="204"/>
      <c r="Q28" s="204"/>
      <c r="R28" s="237" t="e">
        <f>'Setup &amp; Instructions'!L15</f>
        <v>#DIV/0!</v>
      </c>
      <c r="S28" s="205" t="e">
        <f>'Setup &amp; Instructions'!L29</f>
        <v>#DIV/0!</v>
      </c>
    </row>
    <row r="29" spans="1:19" x14ac:dyDescent="0.25">
      <c r="A29" s="75"/>
      <c r="B29" s="388"/>
      <c r="C29" s="389"/>
      <c r="D29" s="76"/>
      <c r="E29" s="77"/>
      <c r="F29" s="78"/>
      <c r="G29" s="284"/>
      <c r="H29" s="171"/>
      <c r="I29" s="254"/>
      <c r="J29" s="172"/>
      <c r="K29" t="str">
        <f t="shared" si="0"/>
        <v/>
      </c>
      <c r="L29" t="str">
        <f t="shared" si="1"/>
        <v/>
      </c>
      <c r="M29" t="str">
        <f t="shared" si="2"/>
        <v/>
      </c>
      <c r="O29" s="206" t="s">
        <v>200</v>
      </c>
      <c r="P29" s="207"/>
      <c r="Q29" s="236"/>
      <c r="R29" s="238" t="e">
        <f>'Setup &amp; Instructions'!L16</f>
        <v>#DIV/0!</v>
      </c>
      <c r="S29" s="209" t="e">
        <f>'Setup &amp; Instructions'!L30</f>
        <v>#DIV/0!</v>
      </c>
    </row>
    <row r="30" spans="1:19" ht="15.75" thickBot="1" x14ac:dyDescent="0.3">
      <c r="A30" s="75"/>
      <c r="B30" s="388"/>
      <c r="C30" s="389"/>
      <c r="D30" s="76"/>
      <c r="E30" s="77"/>
      <c r="F30" s="78"/>
      <c r="G30" s="284"/>
      <c r="H30" s="171"/>
      <c r="I30" s="254"/>
      <c r="J30" s="172"/>
      <c r="K30" t="str">
        <f t="shared" si="0"/>
        <v/>
      </c>
      <c r="L30" t="str">
        <f t="shared" si="1"/>
        <v/>
      </c>
      <c r="M30" t="str">
        <f t="shared" si="2"/>
        <v/>
      </c>
      <c r="O30" s="210" t="s">
        <v>201</v>
      </c>
      <c r="P30" s="342"/>
      <c r="Q30" s="342"/>
      <c r="R30" s="344" t="e">
        <f>'Setup &amp; Instructions'!L17</f>
        <v>#DIV/0!</v>
      </c>
      <c r="S30" s="343" t="e">
        <f>'Setup &amp; Instructions'!L31</f>
        <v>#DIV/0!</v>
      </c>
    </row>
    <row r="31" spans="1:19" x14ac:dyDescent="0.25">
      <c r="A31" s="75"/>
      <c r="B31" s="428"/>
      <c r="C31" s="429"/>
      <c r="D31" s="76"/>
      <c r="E31" s="77"/>
      <c r="F31" s="78"/>
      <c r="G31" s="284"/>
      <c r="H31" s="171"/>
      <c r="I31" s="254"/>
      <c r="J31" s="172"/>
      <c r="K31" t="str">
        <f t="shared" si="0"/>
        <v/>
      </c>
      <c r="L31" t="str">
        <f t="shared" si="1"/>
        <v/>
      </c>
      <c r="M31" t="str">
        <f t="shared" si="2"/>
        <v/>
      </c>
    </row>
    <row r="32" spans="1:19" x14ac:dyDescent="0.25">
      <c r="A32" s="75"/>
      <c r="B32" s="428"/>
      <c r="C32" s="429"/>
      <c r="D32" s="76"/>
      <c r="E32" s="77"/>
      <c r="F32" s="78"/>
      <c r="G32" s="284"/>
      <c r="H32" s="171"/>
      <c r="I32" s="254"/>
      <c r="J32" s="172"/>
      <c r="K32" t="str">
        <f t="shared" si="0"/>
        <v/>
      </c>
      <c r="L32" t="str">
        <f t="shared" si="1"/>
        <v/>
      </c>
      <c r="M32" t="str">
        <f t="shared" si="2"/>
        <v/>
      </c>
    </row>
    <row r="33" spans="1:13" x14ac:dyDescent="0.25">
      <c r="A33" s="75"/>
      <c r="B33" s="428"/>
      <c r="C33" s="429"/>
      <c r="D33" s="76"/>
      <c r="E33" s="77"/>
      <c r="F33" s="78"/>
      <c r="G33" s="284"/>
      <c r="H33" s="171"/>
      <c r="I33" s="254"/>
      <c r="J33" s="172"/>
      <c r="K33" t="str">
        <f t="shared" si="0"/>
        <v/>
      </c>
      <c r="L33" t="str">
        <f t="shared" si="1"/>
        <v/>
      </c>
      <c r="M33" t="str">
        <f t="shared" si="2"/>
        <v/>
      </c>
    </row>
    <row r="34" spans="1:13" x14ac:dyDescent="0.25">
      <c r="A34" s="75"/>
      <c r="B34" s="428"/>
      <c r="C34" s="429"/>
      <c r="D34" s="76"/>
      <c r="E34" s="77"/>
      <c r="F34" s="78"/>
      <c r="G34" s="284"/>
      <c r="H34" s="171"/>
      <c r="I34" s="254"/>
      <c r="J34" s="172"/>
      <c r="K34" t="str">
        <f t="shared" si="0"/>
        <v/>
      </c>
      <c r="L34" t="str">
        <f t="shared" si="1"/>
        <v/>
      </c>
      <c r="M34" t="str">
        <f t="shared" si="2"/>
        <v/>
      </c>
    </row>
    <row r="35" spans="1:13" x14ac:dyDescent="0.25">
      <c r="A35" s="75"/>
      <c r="B35" s="428"/>
      <c r="C35" s="429"/>
      <c r="D35" s="76"/>
      <c r="E35" s="77"/>
      <c r="F35" s="78"/>
      <c r="G35" s="284"/>
      <c r="H35" s="171"/>
      <c r="I35" s="254"/>
      <c r="J35" s="172"/>
      <c r="K35" t="str">
        <f t="shared" si="0"/>
        <v/>
      </c>
      <c r="L35" t="str">
        <f t="shared" si="1"/>
        <v/>
      </c>
      <c r="M35" t="str">
        <f t="shared" si="2"/>
        <v/>
      </c>
    </row>
    <row r="36" spans="1:13" x14ac:dyDescent="0.25">
      <c r="A36" s="75"/>
      <c r="B36" s="428"/>
      <c r="C36" s="429"/>
      <c r="D36" s="76"/>
      <c r="E36" s="77"/>
      <c r="F36" s="78"/>
      <c r="G36" s="284"/>
      <c r="H36" s="171"/>
      <c r="I36" s="254"/>
      <c r="J36" s="172"/>
      <c r="K36" t="str">
        <f t="shared" si="0"/>
        <v/>
      </c>
      <c r="L36" t="str">
        <f t="shared" si="1"/>
        <v/>
      </c>
      <c r="M36" t="str">
        <f t="shared" si="2"/>
        <v/>
      </c>
    </row>
    <row r="37" spans="1:13" x14ac:dyDescent="0.25">
      <c r="A37" s="75"/>
      <c r="B37" s="428"/>
      <c r="C37" s="429"/>
      <c r="D37" s="76"/>
      <c r="E37" s="77"/>
      <c r="F37" s="78"/>
      <c r="G37" s="284"/>
      <c r="H37" s="171"/>
      <c r="I37" s="254"/>
      <c r="J37" s="172"/>
      <c r="K37" t="str">
        <f t="shared" si="0"/>
        <v/>
      </c>
      <c r="L37" t="str">
        <f t="shared" si="1"/>
        <v/>
      </c>
      <c r="M37" t="str">
        <f t="shared" si="2"/>
        <v/>
      </c>
    </row>
    <row r="38" spans="1:13" x14ac:dyDescent="0.25">
      <c r="A38" s="75"/>
      <c r="B38" s="428"/>
      <c r="C38" s="429"/>
      <c r="D38" s="76"/>
      <c r="E38" s="77"/>
      <c r="F38" s="78"/>
      <c r="G38" s="284"/>
      <c r="H38" s="171"/>
      <c r="I38" s="254"/>
      <c r="J38" s="172"/>
      <c r="K38" t="str">
        <f t="shared" si="0"/>
        <v/>
      </c>
      <c r="L38" t="str">
        <f t="shared" si="1"/>
        <v/>
      </c>
      <c r="M38" t="str">
        <f t="shared" si="2"/>
        <v/>
      </c>
    </row>
    <row r="39" spans="1:13" x14ac:dyDescent="0.25">
      <c r="A39" s="75"/>
      <c r="B39" s="428"/>
      <c r="C39" s="429"/>
      <c r="D39" s="76"/>
      <c r="E39" s="77"/>
      <c r="F39" s="78"/>
      <c r="G39" s="284"/>
      <c r="H39" s="171"/>
      <c r="I39" s="254"/>
      <c r="J39" s="172"/>
      <c r="K39" t="str">
        <f t="shared" si="0"/>
        <v/>
      </c>
      <c r="L39" t="str">
        <f t="shared" si="1"/>
        <v/>
      </c>
      <c r="M39" t="str">
        <f t="shared" si="2"/>
        <v/>
      </c>
    </row>
    <row r="40" spans="1:13" x14ac:dyDescent="0.25">
      <c r="A40" s="75"/>
      <c r="B40" s="428"/>
      <c r="C40" s="429"/>
      <c r="D40" s="76"/>
      <c r="E40" s="77"/>
      <c r="F40" s="78"/>
      <c r="G40" s="284"/>
      <c r="H40" s="171"/>
      <c r="I40" s="254"/>
      <c r="J40" s="172"/>
      <c r="K40" t="str">
        <f t="shared" si="0"/>
        <v/>
      </c>
      <c r="L40" t="str">
        <f t="shared" si="1"/>
        <v/>
      </c>
      <c r="M40" t="str">
        <f t="shared" si="2"/>
        <v/>
      </c>
    </row>
    <row r="41" spans="1:13" x14ac:dyDescent="0.25">
      <c r="A41" s="75"/>
      <c r="B41" s="428"/>
      <c r="C41" s="429"/>
      <c r="D41" s="76"/>
      <c r="E41" s="77"/>
      <c r="F41" s="78"/>
      <c r="G41" s="284"/>
      <c r="H41" s="171"/>
      <c r="I41" s="254"/>
      <c r="J41" s="172"/>
      <c r="K41" t="str">
        <f t="shared" si="0"/>
        <v/>
      </c>
      <c r="L41" t="str">
        <f t="shared" si="1"/>
        <v/>
      </c>
      <c r="M41" t="str">
        <f t="shared" si="2"/>
        <v/>
      </c>
    </row>
    <row r="42" spans="1:13" x14ac:dyDescent="0.25">
      <c r="A42" s="75"/>
      <c r="B42" s="428"/>
      <c r="C42" s="429"/>
      <c r="D42" s="76"/>
      <c r="E42" s="77"/>
      <c r="F42" s="78"/>
      <c r="G42" s="284"/>
      <c r="H42" s="171"/>
      <c r="I42" s="254"/>
      <c r="J42" s="172"/>
      <c r="K42" t="str">
        <f t="shared" si="0"/>
        <v/>
      </c>
      <c r="L42" t="str">
        <f t="shared" si="1"/>
        <v/>
      </c>
      <c r="M42" t="str">
        <f t="shared" si="2"/>
        <v/>
      </c>
    </row>
    <row r="43" spans="1:13" x14ac:dyDescent="0.25">
      <c r="A43" s="75"/>
      <c r="B43" s="428"/>
      <c r="C43" s="429"/>
      <c r="D43" s="76"/>
      <c r="E43" s="77"/>
      <c r="F43" s="78"/>
      <c r="G43" s="284"/>
      <c r="H43" s="171"/>
      <c r="I43" s="254"/>
      <c r="J43" s="172"/>
      <c r="K43" t="str">
        <f t="shared" si="0"/>
        <v/>
      </c>
      <c r="L43" t="str">
        <f t="shared" si="1"/>
        <v/>
      </c>
      <c r="M43" t="str">
        <f t="shared" si="2"/>
        <v/>
      </c>
    </row>
    <row r="44" spans="1:13" x14ac:dyDescent="0.25">
      <c r="A44" s="75"/>
      <c r="B44" s="428"/>
      <c r="C44" s="429"/>
      <c r="D44" s="76"/>
      <c r="E44" s="77"/>
      <c r="F44" s="78"/>
      <c r="G44" s="284"/>
      <c r="H44" s="171"/>
      <c r="I44" s="254"/>
      <c r="J44" s="172"/>
      <c r="K44" t="str">
        <f t="shared" si="0"/>
        <v/>
      </c>
      <c r="L44" t="str">
        <f t="shared" si="1"/>
        <v/>
      </c>
      <c r="M44" t="str">
        <f t="shared" si="2"/>
        <v/>
      </c>
    </row>
    <row r="45" spans="1:13" x14ac:dyDescent="0.25">
      <c r="A45" s="75"/>
      <c r="B45" s="428"/>
      <c r="C45" s="429"/>
      <c r="D45" s="76"/>
      <c r="E45" s="77"/>
      <c r="F45" s="78"/>
      <c r="G45" s="284"/>
      <c r="H45" s="171"/>
      <c r="I45" s="254"/>
      <c r="J45" s="172"/>
      <c r="K45" t="str">
        <f t="shared" si="0"/>
        <v/>
      </c>
      <c r="L45" t="str">
        <f t="shared" si="1"/>
        <v/>
      </c>
      <c r="M45" t="str">
        <f t="shared" si="2"/>
        <v/>
      </c>
    </row>
    <row r="46" spans="1:13" x14ac:dyDescent="0.25">
      <c r="A46" s="75"/>
      <c r="B46" s="428"/>
      <c r="C46" s="429"/>
      <c r="D46" s="76"/>
      <c r="E46" s="77"/>
      <c r="F46" s="78"/>
      <c r="G46" s="284"/>
      <c r="H46" s="171"/>
      <c r="I46" s="254"/>
      <c r="J46" s="172"/>
      <c r="K46" t="str">
        <f t="shared" si="0"/>
        <v/>
      </c>
      <c r="L46" t="str">
        <f t="shared" si="1"/>
        <v/>
      </c>
      <c r="M46" t="str">
        <f t="shared" si="2"/>
        <v/>
      </c>
    </row>
    <row r="47" spans="1:13" x14ac:dyDescent="0.25">
      <c r="A47" s="75"/>
      <c r="B47" s="428"/>
      <c r="C47" s="429"/>
      <c r="D47" s="76"/>
      <c r="E47" s="77"/>
      <c r="F47" s="78"/>
      <c r="G47" s="284"/>
      <c r="H47" s="171"/>
      <c r="I47" s="254"/>
      <c r="J47" s="172"/>
      <c r="K47" t="str">
        <f t="shared" si="0"/>
        <v/>
      </c>
      <c r="L47" t="str">
        <f t="shared" si="1"/>
        <v/>
      </c>
      <c r="M47" t="str">
        <f t="shared" si="2"/>
        <v/>
      </c>
    </row>
    <row r="48" spans="1:13" x14ac:dyDescent="0.25">
      <c r="A48" s="75"/>
      <c r="B48" s="428"/>
      <c r="C48" s="429"/>
      <c r="D48" s="76"/>
      <c r="E48" s="77"/>
      <c r="F48" s="78"/>
      <c r="G48" s="284"/>
      <c r="H48" s="171"/>
      <c r="I48" s="254"/>
      <c r="J48" s="172"/>
      <c r="K48" t="str">
        <f t="shared" si="0"/>
        <v/>
      </c>
      <c r="L48" t="str">
        <f t="shared" si="1"/>
        <v/>
      </c>
      <c r="M48" t="str">
        <f t="shared" si="2"/>
        <v/>
      </c>
    </row>
    <row r="49" spans="1:13" ht="15.75" thickBot="1" x14ac:dyDescent="0.3">
      <c r="A49" s="79"/>
      <c r="B49" s="430"/>
      <c r="C49" s="431"/>
      <c r="D49" s="80"/>
      <c r="E49" s="81"/>
      <c r="F49" s="82"/>
      <c r="G49" s="284"/>
      <c r="H49" s="173"/>
      <c r="I49" s="256"/>
      <c r="J49" s="174"/>
      <c r="K49" t="str">
        <f t="shared" si="0"/>
        <v/>
      </c>
      <c r="L49" t="str">
        <f t="shared" si="1"/>
        <v/>
      </c>
      <c r="M49" t="str">
        <f t="shared" si="2"/>
        <v/>
      </c>
    </row>
  </sheetData>
  <sheetProtection selectLockedCells="1"/>
  <mergeCells count="58">
    <mergeCell ref="B48:C48"/>
    <mergeCell ref="B49:C49"/>
    <mergeCell ref="B38:C38"/>
    <mergeCell ref="B39:C39"/>
    <mergeCell ref="B40:C40"/>
    <mergeCell ref="B41:C41"/>
    <mergeCell ref="B42:C42"/>
    <mergeCell ref="B43:C43"/>
    <mergeCell ref="B44:C44"/>
    <mergeCell ref="B45:C45"/>
    <mergeCell ref="B46:C46"/>
    <mergeCell ref="B47:C47"/>
    <mergeCell ref="B33:C33"/>
    <mergeCell ref="B34:C34"/>
    <mergeCell ref="B35:C35"/>
    <mergeCell ref="B36:C36"/>
    <mergeCell ref="B37:C37"/>
    <mergeCell ref="B28:C28"/>
    <mergeCell ref="B29:C29"/>
    <mergeCell ref="B30:C30"/>
    <mergeCell ref="B31:C31"/>
    <mergeCell ref="B32:C32"/>
    <mergeCell ref="H11:J11"/>
    <mergeCell ref="A11:B12"/>
    <mergeCell ref="H15:J15"/>
    <mergeCell ref="A22:C22"/>
    <mergeCell ref="A3:J3"/>
    <mergeCell ref="O10:S10"/>
    <mergeCell ref="A1:J1"/>
    <mergeCell ref="A5:J5"/>
    <mergeCell ref="B25:C25"/>
    <mergeCell ref="B26:C26"/>
    <mergeCell ref="O8:S8"/>
    <mergeCell ref="O9:S9"/>
    <mergeCell ref="O11:O13"/>
    <mergeCell ref="P11:P13"/>
    <mergeCell ref="Q11:Q13"/>
    <mergeCell ref="R11:R13"/>
    <mergeCell ref="A8:J8"/>
    <mergeCell ref="A9:J9"/>
    <mergeCell ref="D22:F22"/>
    <mergeCell ref="H22:J22"/>
    <mergeCell ref="D11:F11"/>
    <mergeCell ref="S25:S27"/>
    <mergeCell ref="S11:S13"/>
    <mergeCell ref="O18:O20"/>
    <mergeCell ref="P18:P20"/>
    <mergeCell ref="Q18:Q20"/>
    <mergeCell ref="R18:R20"/>
    <mergeCell ref="S18:S20"/>
    <mergeCell ref="B24:C24"/>
    <mergeCell ref="O25:O27"/>
    <mergeCell ref="P25:P27"/>
    <mergeCell ref="Q25:Q27"/>
    <mergeCell ref="R25:R27"/>
    <mergeCell ref="B27:C27"/>
    <mergeCell ref="D23:D25"/>
    <mergeCell ref="E23:E25"/>
  </mergeCells>
  <dataValidations count="2">
    <dataValidation type="whole" operator="greaterThanOrEqual" allowBlank="1" showInputMessage="1" showErrorMessage="1" error="Must be whole number" sqref="D26:F49 J26:J49" xr:uid="{00000000-0002-0000-0300-000000000000}">
      <formula1>0</formula1>
    </dataValidation>
    <dataValidation type="list" allowBlank="1" showErrorMessage="1" errorTitle="Unit Type Required" error="Must be pack, troop, team, crew, or ship" promptTitle="Unit Type" prompt="Pack_x000a_Troop_x000a_Team_x000a_Crew_x000a_Ship_x000a_Post" sqref="H26:H49" xr:uid="{00000000-0002-0000-0300-000001000000}">
      <formula1>$A$20:$F$20</formula1>
    </dataValidation>
  </dataValidations>
  <printOptions verticalCentered="1"/>
  <pageMargins left="0.7" right="0.7" top="0.75" bottom="0.75" header="0.3" footer="0.3"/>
  <pageSetup orientation="portrait" r:id="rId1"/>
  <rowBreaks count="1" manualBreakCount="1">
    <brk id="7"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S43"/>
  <sheetViews>
    <sheetView zoomScaleNormal="100" workbookViewId="0">
      <selection activeCell="B22" sqref="B22:C22"/>
    </sheetView>
  </sheetViews>
  <sheetFormatPr defaultRowHeight="15" x14ac:dyDescent="0.25"/>
  <cols>
    <col min="1" max="1" width="8.140625" customWidth="1"/>
    <col min="2" max="2" width="27" customWidth="1"/>
    <col min="3" max="3" width="1.5703125" customWidth="1"/>
    <col min="4" max="5" width="7.42578125" customWidth="1"/>
    <col min="6" max="6" width="10.85546875" customWidth="1"/>
    <col min="7" max="7" width="1.5703125" customWidth="1"/>
    <col min="8" max="8" width="8.42578125" customWidth="1"/>
    <col min="9" max="9" width="8.28515625" customWidth="1"/>
    <col min="10" max="10" width="11" customWidth="1"/>
    <col min="11" max="11" width="4.42578125" hidden="1" customWidth="1"/>
    <col min="12" max="12" width="3.7109375" hidden="1" customWidth="1"/>
    <col min="13" max="13" width="4.42578125" hidden="1" customWidth="1"/>
    <col min="14" max="14" width="5.7109375" customWidth="1"/>
    <col min="15" max="15" width="18.42578125" bestFit="1" customWidth="1"/>
    <col min="16" max="16" width="8.5703125" bestFit="1" customWidth="1"/>
    <col min="17" max="17" width="9.85546875" bestFit="1" customWidth="1"/>
    <col min="18" max="18" width="10.85546875" customWidth="1"/>
    <col min="19" max="19" width="15" customWidth="1"/>
  </cols>
  <sheetData>
    <row r="1" spans="1:19" ht="21.75" customHeight="1" x14ac:dyDescent="0.25">
      <c r="A1" s="411" t="str">
        <f>'Setup &amp; Instructions'!G5&amp;" Membership Growth Opportunity"</f>
        <v xml:space="preserve"> Membership Growth Opportunity</v>
      </c>
      <c r="B1" s="411"/>
      <c r="C1" s="411"/>
      <c r="D1" s="411"/>
      <c r="E1" s="411"/>
      <c r="F1" s="411"/>
      <c r="G1" s="411"/>
      <c r="H1" s="411"/>
      <c r="I1" s="411"/>
      <c r="J1" s="411"/>
      <c r="O1" s="411" t="str">
        <f>"Membership Growth Opportunity"</f>
        <v>Membership Growth Opportunity</v>
      </c>
      <c r="P1" s="411"/>
      <c r="Q1" s="411"/>
      <c r="R1" s="411"/>
      <c r="S1" s="411"/>
    </row>
    <row r="2" spans="1:19" ht="17.649999999999999" customHeight="1" x14ac:dyDescent="0.25">
      <c r="A2" s="411" t="str">
        <f>'Setup &amp; Instructions'!C7&amp;" Council  -  "&amp;DistrictName&amp;" District  -  "&amp;'Setup &amp; Instructions'!C36</f>
        <v xml:space="preserve"> Council  -   District  -  </v>
      </c>
      <c r="B2" s="411"/>
      <c r="C2" s="411"/>
      <c r="D2" s="411"/>
      <c r="E2" s="411"/>
      <c r="F2" s="411"/>
      <c r="G2" s="411"/>
      <c r="H2" s="411"/>
      <c r="I2" s="411"/>
      <c r="J2" s="411"/>
      <c r="O2" s="411" t="s">
        <v>197</v>
      </c>
      <c r="P2" s="411"/>
      <c r="Q2" s="411"/>
      <c r="R2" s="411"/>
      <c r="S2" s="411"/>
    </row>
    <row r="3" spans="1:19" ht="23.1" customHeight="1" thickBot="1" x14ac:dyDescent="0.3"/>
    <row r="4" spans="1:19" ht="15.75" customHeight="1" thickBot="1" x14ac:dyDescent="0.3">
      <c r="A4" s="421" t="str">
        <f>"Totals for "&amp;'Setup &amp; Instructions'!C36</f>
        <v xml:space="preserve">Totals for </v>
      </c>
      <c r="B4" s="422"/>
      <c r="D4" s="432" t="s">
        <v>14</v>
      </c>
      <c r="E4" s="433"/>
      <c r="F4" s="434"/>
      <c r="H4" s="432" t="s">
        <v>15</v>
      </c>
      <c r="I4" s="433"/>
      <c r="J4" s="434"/>
      <c r="O4" s="382" t="s">
        <v>309</v>
      </c>
      <c r="P4" s="385" t="s">
        <v>198</v>
      </c>
      <c r="Q4" s="385" t="str">
        <f>'Setup &amp; Instructions'!C5</f>
        <v>NST 1</v>
      </c>
      <c r="R4" s="385" t="str">
        <f>'Setup &amp; Instructions'!C7&amp;" Council"</f>
        <v xml:space="preserve"> Council</v>
      </c>
      <c r="S4" s="396" t="str">
        <f>DistrictName&amp;" District"</f>
        <v xml:space="preserve"> District</v>
      </c>
    </row>
    <row r="5" spans="1:19" ht="39" thickBot="1" x14ac:dyDescent="0.3">
      <c r="A5" s="423"/>
      <c r="B5" s="424"/>
      <c r="D5" s="52" t="s">
        <v>12</v>
      </c>
      <c r="E5" s="93" t="s">
        <v>302</v>
      </c>
      <c r="F5" s="94" t="s">
        <v>262</v>
      </c>
      <c r="H5" s="52" t="s">
        <v>12</v>
      </c>
      <c r="I5" s="93" t="s">
        <v>302</v>
      </c>
      <c r="J5" s="94" t="s">
        <v>262</v>
      </c>
      <c r="O5" s="383"/>
      <c r="P5" s="386"/>
      <c r="Q5" s="386"/>
      <c r="R5" s="386"/>
      <c r="S5" s="397"/>
    </row>
    <row r="6" spans="1:19" ht="15.75" thickBot="1" x14ac:dyDescent="0.3">
      <c r="A6" s="14" t="s">
        <v>16</v>
      </c>
      <c r="B6" s="15"/>
      <c r="D6" s="23">
        <f>COUNT(K19:K43)</f>
        <v>0</v>
      </c>
      <c r="E6" s="24">
        <f>COUNT(L19:L43)</f>
        <v>0</v>
      </c>
      <c r="F6" s="25">
        <f>COUNT(M19:M43)</f>
        <v>0</v>
      </c>
      <c r="H6" s="192">
        <f>IF(ROUNDUP((((D8*H9)/100)-D6),0)&lt;0,0,ROUNDUP((((D8*H9)/100)-D6),0))</f>
        <v>0</v>
      </c>
      <c r="I6" s="191">
        <f>IF(ROUNDUP((((E8*I9)/100)-E6),0)&lt;0,0,ROUNDUP((((E8*I9)/100)-E6),0))</f>
        <v>0</v>
      </c>
      <c r="J6" s="193">
        <f>IF(ROUNDUP((((F8*J9)/100)-F6),0)&lt;0,0,ROUNDUP((((F8*J9)/100)-F6),0))</f>
        <v>0</v>
      </c>
      <c r="O6" s="384"/>
      <c r="P6" s="387"/>
      <c r="Q6" s="387"/>
      <c r="R6" s="387"/>
      <c r="S6" s="398"/>
    </row>
    <row r="7" spans="1:19" ht="15.75" thickBot="1" x14ac:dyDescent="0.3">
      <c r="A7" s="16" t="s">
        <v>17</v>
      </c>
      <c r="B7" s="17"/>
      <c r="D7" s="2">
        <f>SUM(K19:K43)</f>
        <v>0</v>
      </c>
      <c r="E7" s="3">
        <f>SUM(L19:L43)</f>
        <v>0</v>
      </c>
      <c r="F7" s="4">
        <f>SUM(M19:M43)</f>
        <v>0</v>
      </c>
      <c r="H7" s="64">
        <f>IF(H10*D8-D7&lt;0,0,H10*D8-D7)</f>
        <v>0</v>
      </c>
      <c r="I7" s="65">
        <f>IF(I10*E8-E7&lt;0,0,I10*E8-E7)</f>
        <v>0</v>
      </c>
      <c r="J7" s="66">
        <f>IF(J10*F8-F7&lt;0,0,J10*F8-F7)</f>
        <v>0</v>
      </c>
      <c r="O7" s="203" t="s">
        <v>199</v>
      </c>
      <c r="P7" s="204"/>
      <c r="Q7" s="204"/>
      <c r="R7" s="204" t="e">
        <f>'Setup &amp; Instructions'!D15</f>
        <v>#DIV/0!</v>
      </c>
      <c r="S7" s="205" t="e">
        <f>'Setup &amp; Instructions'!D29</f>
        <v>#DIV/0!</v>
      </c>
    </row>
    <row r="8" spans="1:19" ht="15.75" thickBot="1" x14ac:dyDescent="0.3">
      <c r="A8" s="16" t="s">
        <v>18</v>
      </c>
      <c r="B8" s="17"/>
      <c r="D8" s="2">
        <f>SUM(D19:D43)</f>
        <v>0</v>
      </c>
      <c r="E8" s="3">
        <f>SUM(E19:E43)</f>
        <v>0</v>
      </c>
      <c r="F8" s="4">
        <f>SUM(F19:F43)</f>
        <v>0</v>
      </c>
      <c r="H8" s="425" t="s">
        <v>46</v>
      </c>
      <c r="I8" s="426"/>
      <c r="J8" s="427"/>
      <c r="O8" s="206" t="s">
        <v>200</v>
      </c>
      <c r="P8" s="207"/>
      <c r="Q8" s="207"/>
      <c r="R8" s="208" t="e">
        <f>'Setup &amp; Instructions'!D16</f>
        <v>#DIV/0!</v>
      </c>
      <c r="S8" s="209" t="e">
        <f>'Setup &amp; Instructions'!D30</f>
        <v>#DIV/0!</v>
      </c>
    </row>
    <row r="9" spans="1:19" ht="15.75" thickBot="1" x14ac:dyDescent="0.3">
      <c r="A9" s="16" t="s">
        <v>19</v>
      </c>
      <c r="B9" s="17"/>
      <c r="D9" s="5">
        <f>IF(D8=0,0,(D6*100)/D8)</f>
        <v>0</v>
      </c>
      <c r="E9" s="6">
        <f>IF(E8=0,0,(E6*100)/E8)</f>
        <v>0</v>
      </c>
      <c r="F9" s="7">
        <f>IF(F8=0,0,(F6*100)/F8)</f>
        <v>0</v>
      </c>
      <c r="H9" s="95"/>
      <c r="I9" s="96"/>
      <c r="J9" s="97"/>
      <c r="O9" s="210" t="s">
        <v>201</v>
      </c>
      <c r="P9" s="342"/>
      <c r="Q9" s="342"/>
      <c r="R9" s="342" t="e">
        <f>'Setup &amp; Instructions'!D17</f>
        <v>#DIV/0!</v>
      </c>
      <c r="S9" s="343" t="e">
        <f>'Setup &amp; Instructions'!D31</f>
        <v>#DIV/0!</v>
      </c>
    </row>
    <row r="10" spans="1:19" ht="15.75" thickBot="1" x14ac:dyDescent="0.3">
      <c r="A10" s="16" t="s">
        <v>20</v>
      </c>
      <c r="B10" s="17"/>
      <c r="D10" s="8">
        <f>IF(D8=0,0,D7/D8)</f>
        <v>0</v>
      </c>
      <c r="E10" s="9">
        <f>IF(E8=0,0,E7/E8)</f>
        <v>0</v>
      </c>
      <c r="F10" s="10">
        <f>IF(F8=0,0,F7/F8)</f>
        <v>0</v>
      </c>
      <c r="H10" s="98"/>
      <c r="I10" s="99"/>
      <c r="J10" s="100"/>
      <c r="Q10" s="226"/>
    </row>
    <row r="11" spans="1:19" ht="15.75" customHeight="1" thickBot="1" x14ac:dyDescent="0.3">
      <c r="A11" s="18" t="s">
        <v>21</v>
      </c>
      <c r="B11" s="19"/>
      <c r="D11" s="11">
        <f>IF(D6=0,0,D7/D6)</f>
        <v>0</v>
      </c>
      <c r="E11" s="12">
        <f>IF(E6=0,0,E7/E6)</f>
        <v>0</v>
      </c>
      <c r="F11" s="13">
        <f>IF(F6=0,0,F7/F6)</f>
        <v>0</v>
      </c>
      <c r="H11" s="20"/>
      <c r="I11" s="21"/>
      <c r="J11" s="22"/>
      <c r="O11" s="382" t="s">
        <v>310</v>
      </c>
      <c r="P11" s="385" t="s">
        <v>198</v>
      </c>
      <c r="Q11" s="385" t="str">
        <f>'Setup &amp; Instructions'!C5</f>
        <v>NST 1</v>
      </c>
      <c r="R11" s="385" t="str">
        <f>'Setup &amp; Instructions'!C7&amp;" Council"</f>
        <v xml:space="preserve"> Council</v>
      </c>
      <c r="S11" s="396" t="str">
        <f>DistrictName&amp;" District"</f>
        <v xml:space="preserve"> District</v>
      </c>
    </row>
    <row r="12" spans="1:19" ht="21.75" customHeight="1" x14ac:dyDescent="0.25">
      <c r="O12" s="383"/>
      <c r="P12" s="386"/>
      <c r="Q12" s="386"/>
      <c r="R12" s="386"/>
      <c r="S12" s="397"/>
    </row>
    <row r="13" spans="1:19" ht="12.75" customHeight="1" thickBot="1" x14ac:dyDescent="0.3">
      <c r="A13" s="168" t="s">
        <v>3</v>
      </c>
      <c r="B13" s="168" t="s">
        <v>4</v>
      </c>
      <c r="C13" s="168" t="s">
        <v>5</v>
      </c>
      <c r="D13" s="168" t="s">
        <v>6</v>
      </c>
      <c r="E13" s="168" t="s">
        <v>74</v>
      </c>
      <c r="F13" s="168" t="s">
        <v>270</v>
      </c>
      <c r="H13" s="168"/>
      <c r="O13" s="384"/>
      <c r="P13" s="387"/>
      <c r="Q13" s="387"/>
      <c r="R13" s="387"/>
      <c r="S13" s="398"/>
    </row>
    <row r="14" spans="1:19" ht="21.75" customHeight="1" thickBot="1" x14ac:dyDescent="0.3">
      <c r="A14" s="26" t="s">
        <v>274</v>
      </c>
      <c r="B14" s="1"/>
      <c r="D14" s="1"/>
      <c r="E14" s="1"/>
      <c r="F14" s="1"/>
      <c r="O14" s="203" t="s">
        <v>199</v>
      </c>
      <c r="P14" s="204"/>
      <c r="Q14" s="204"/>
      <c r="R14" s="204" t="e">
        <f>'Setup &amp; Instructions'!H15</f>
        <v>#DIV/0!</v>
      </c>
      <c r="S14" s="205" t="e">
        <f>'Setup &amp; Instructions'!H29</f>
        <v>#DIV/0!</v>
      </c>
    </row>
    <row r="15" spans="1:19" ht="15.75" thickBot="1" x14ac:dyDescent="0.3">
      <c r="A15" s="412" t="s">
        <v>0</v>
      </c>
      <c r="B15" s="413"/>
      <c r="C15" s="414"/>
      <c r="D15" s="412" t="s">
        <v>301</v>
      </c>
      <c r="E15" s="413"/>
      <c r="F15" s="414"/>
      <c r="H15" s="415" t="s">
        <v>11</v>
      </c>
      <c r="I15" s="416"/>
      <c r="J15" s="417"/>
      <c r="O15" s="206" t="s">
        <v>200</v>
      </c>
      <c r="P15" s="207"/>
      <c r="Q15" s="236"/>
      <c r="R15" s="208" t="e">
        <f>'Setup &amp; Instructions'!H16</f>
        <v>#DIV/0!</v>
      </c>
      <c r="S15" s="209" t="e">
        <f>'Setup &amp; Instructions'!H30</f>
        <v>#DIV/0!</v>
      </c>
    </row>
    <row r="16" spans="1:19" ht="15.75" thickBot="1" x14ac:dyDescent="0.3">
      <c r="A16" s="227"/>
      <c r="B16" s="224"/>
      <c r="C16" s="225"/>
      <c r="D16" s="390" t="s">
        <v>308</v>
      </c>
      <c r="E16" s="393" t="s">
        <v>117</v>
      </c>
      <c r="F16" s="215" t="s">
        <v>203</v>
      </c>
      <c r="H16" s="178"/>
      <c r="I16" s="220"/>
      <c r="J16" s="218"/>
      <c r="O16" s="210" t="s">
        <v>201</v>
      </c>
      <c r="P16" s="342"/>
      <c r="Q16" s="342"/>
      <c r="R16" s="342" t="e">
        <f>'Setup &amp; Instructions'!H17</f>
        <v>#DIV/0!</v>
      </c>
      <c r="S16" s="343" t="e">
        <f>'Setup &amp; Instructions'!H31</f>
        <v>#DIV/0!</v>
      </c>
    </row>
    <row r="17" spans="1:19" ht="15.75" thickBot="1" x14ac:dyDescent="0.3">
      <c r="A17" s="228" t="s">
        <v>13</v>
      </c>
      <c r="B17" s="380" t="s">
        <v>23</v>
      </c>
      <c r="C17" s="381"/>
      <c r="D17" s="391"/>
      <c r="E17" s="394"/>
      <c r="F17" s="229" t="s">
        <v>205</v>
      </c>
      <c r="H17" s="216" t="s">
        <v>10</v>
      </c>
      <c r="I17" s="213" t="s">
        <v>1</v>
      </c>
      <c r="J17" s="214" t="s">
        <v>2</v>
      </c>
      <c r="P17" s="222"/>
      <c r="Q17" s="222"/>
      <c r="R17" s="223"/>
      <c r="S17" s="222"/>
    </row>
    <row r="18" spans="1:19" ht="15.75" customHeight="1" thickBot="1" x14ac:dyDescent="0.3">
      <c r="A18" s="211"/>
      <c r="B18" s="407"/>
      <c r="C18" s="408"/>
      <c r="D18" s="392"/>
      <c r="E18" s="395"/>
      <c r="F18" s="212" t="s">
        <v>204</v>
      </c>
      <c r="H18" s="217"/>
      <c r="I18" s="221"/>
      <c r="J18" s="219"/>
      <c r="K18" t="s">
        <v>7</v>
      </c>
      <c r="L18" t="s">
        <v>8</v>
      </c>
      <c r="M18" t="s">
        <v>192</v>
      </c>
      <c r="O18" s="382" t="s">
        <v>202</v>
      </c>
      <c r="P18" s="385" t="s">
        <v>198</v>
      </c>
      <c r="Q18" s="385" t="str">
        <f>'Setup &amp; Instructions'!C5</f>
        <v>NST 1</v>
      </c>
      <c r="R18" s="385" t="str">
        <f>'Setup &amp; Instructions'!C7&amp;" Council"</f>
        <v xml:space="preserve"> Council</v>
      </c>
      <c r="S18" s="396" t="str">
        <f>DistrictName&amp;" District"</f>
        <v xml:space="preserve"> District</v>
      </c>
    </row>
    <row r="19" spans="1:19" x14ac:dyDescent="0.25">
      <c r="A19" s="74"/>
      <c r="B19" s="409"/>
      <c r="C19" s="410"/>
      <c r="D19" s="89"/>
      <c r="E19" s="90"/>
      <c r="F19" s="91"/>
      <c r="H19" s="247"/>
      <c r="I19" s="175"/>
      <c r="J19" s="170"/>
      <c r="K19" t="str">
        <f>IF(H19="pack",J19,"")</f>
        <v/>
      </c>
      <c r="L19" t="str">
        <f>IF(OR(H19="Troop",H19="Team"),J19,"")</f>
        <v/>
      </c>
      <c r="M19" t="str">
        <f>IF(OR(H19="Crew",H19="Ship", H19="Post", H19="Club"),J19,"")</f>
        <v/>
      </c>
      <c r="O19" s="383"/>
      <c r="P19" s="386"/>
      <c r="Q19" s="386"/>
      <c r="R19" s="386"/>
      <c r="S19" s="397"/>
    </row>
    <row r="20" spans="1:19" ht="15" customHeight="1" thickBot="1" x14ac:dyDescent="0.3">
      <c r="A20" s="75"/>
      <c r="B20" s="388"/>
      <c r="C20" s="389"/>
      <c r="D20" s="76"/>
      <c r="E20" s="77"/>
      <c r="F20" s="78"/>
      <c r="H20" s="171"/>
      <c r="I20" s="176"/>
      <c r="J20" s="172"/>
      <c r="K20" t="str">
        <f t="shared" ref="K20:K43" si="0">IF(H20="pack",J20,"")</f>
        <v/>
      </c>
      <c r="L20" t="str">
        <f t="shared" ref="L20:L43" si="1">IF(OR(H20="Troop",H20="Team"),J20,"")</f>
        <v/>
      </c>
      <c r="M20" t="str">
        <f t="shared" ref="M20:M43" si="2">IF(OR(H20="Crew",H20="Ship", H20="Post", H20="Club"),J20,"")</f>
        <v/>
      </c>
      <c r="O20" s="384"/>
      <c r="P20" s="387"/>
      <c r="Q20" s="387"/>
      <c r="R20" s="387"/>
      <c r="S20" s="398"/>
    </row>
    <row r="21" spans="1:19" x14ac:dyDescent="0.25">
      <c r="A21" s="75"/>
      <c r="B21" s="388"/>
      <c r="C21" s="389"/>
      <c r="D21" s="76"/>
      <c r="E21" s="77"/>
      <c r="F21" s="78"/>
      <c r="H21" s="171"/>
      <c r="I21" s="176"/>
      <c r="J21" s="172"/>
      <c r="K21" t="str">
        <f t="shared" si="0"/>
        <v/>
      </c>
      <c r="L21" t="str">
        <f t="shared" si="1"/>
        <v/>
      </c>
      <c r="M21" t="str">
        <f t="shared" si="2"/>
        <v/>
      </c>
      <c r="O21" s="203" t="s">
        <v>199</v>
      </c>
      <c r="P21" s="204"/>
      <c r="Q21" s="204"/>
      <c r="R21" s="204" t="e">
        <f>'Setup &amp; Instructions'!L15</f>
        <v>#DIV/0!</v>
      </c>
      <c r="S21" s="205" t="e">
        <f>'Setup &amp; Instructions'!L29</f>
        <v>#DIV/0!</v>
      </c>
    </row>
    <row r="22" spans="1:19" x14ac:dyDescent="0.25">
      <c r="A22" s="75"/>
      <c r="B22" s="388"/>
      <c r="C22" s="389"/>
      <c r="D22" s="76"/>
      <c r="E22" s="77"/>
      <c r="F22" s="78"/>
      <c r="H22" s="171"/>
      <c r="I22" s="176"/>
      <c r="J22" s="172"/>
      <c r="K22" t="str">
        <f t="shared" si="0"/>
        <v/>
      </c>
      <c r="L22" t="str">
        <f t="shared" si="1"/>
        <v/>
      </c>
      <c r="M22" t="str">
        <f t="shared" si="2"/>
        <v/>
      </c>
      <c r="O22" s="206" t="s">
        <v>200</v>
      </c>
      <c r="P22" s="207"/>
      <c r="Q22" s="236"/>
      <c r="R22" s="208" t="e">
        <f>'Setup &amp; Instructions'!L16</f>
        <v>#DIV/0!</v>
      </c>
      <c r="S22" s="209" t="e">
        <f>'Setup &amp; Instructions'!L30</f>
        <v>#DIV/0!</v>
      </c>
    </row>
    <row r="23" spans="1:19" ht="15.75" thickBot="1" x14ac:dyDescent="0.3">
      <c r="A23" s="75"/>
      <c r="B23" s="428"/>
      <c r="C23" s="429"/>
      <c r="D23" s="76"/>
      <c r="E23" s="77"/>
      <c r="F23" s="78"/>
      <c r="H23" s="171"/>
      <c r="I23" s="176"/>
      <c r="J23" s="172"/>
      <c r="K23" t="str">
        <f t="shared" si="0"/>
        <v/>
      </c>
      <c r="L23" t="str">
        <f t="shared" si="1"/>
        <v/>
      </c>
      <c r="M23" t="str">
        <f t="shared" si="2"/>
        <v/>
      </c>
      <c r="O23" s="210" t="s">
        <v>201</v>
      </c>
      <c r="P23" s="342"/>
      <c r="Q23" s="342"/>
      <c r="R23" s="342" t="e">
        <f>'Setup &amp; Instructions'!L17</f>
        <v>#DIV/0!</v>
      </c>
      <c r="S23" s="343" t="e">
        <f>'Setup &amp; Instructions'!L31</f>
        <v>#DIV/0!</v>
      </c>
    </row>
    <row r="24" spans="1:19" x14ac:dyDescent="0.25">
      <c r="A24" s="75"/>
      <c r="B24" s="428"/>
      <c r="C24" s="429"/>
      <c r="D24" s="76"/>
      <c r="E24" s="77"/>
      <c r="F24" s="78"/>
      <c r="H24" s="171"/>
      <c r="I24" s="176"/>
      <c r="J24" s="172"/>
      <c r="K24" t="str">
        <f t="shared" si="0"/>
        <v/>
      </c>
      <c r="L24" t="str">
        <f t="shared" si="1"/>
        <v/>
      </c>
      <c r="M24" t="str">
        <f t="shared" si="2"/>
        <v/>
      </c>
    </row>
    <row r="25" spans="1:19" x14ac:dyDescent="0.25">
      <c r="A25" s="75"/>
      <c r="B25" s="428"/>
      <c r="C25" s="429"/>
      <c r="D25" s="76"/>
      <c r="E25" s="77"/>
      <c r="F25" s="78"/>
      <c r="H25" s="171"/>
      <c r="I25" s="176"/>
      <c r="J25" s="172"/>
      <c r="K25" t="str">
        <f t="shared" si="0"/>
        <v/>
      </c>
      <c r="L25" t="str">
        <f t="shared" si="1"/>
        <v/>
      </c>
      <c r="M25" t="str">
        <f t="shared" si="2"/>
        <v/>
      </c>
    </row>
    <row r="26" spans="1:19" x14ac:dyDescent="0.25">
      <c r="A26" s="75"/>
      <c r="B26" s="428"/>
      <c r="C26" s="429"/>
      <c r="D26" s="76"/>
      <c r="E26" s="77"/>
      <c r="F26" s="78"/>
      <c r="H26" s="171"/>
      <c r="I26" s="176"/>
      <c r="J26" s="172"/>
      <c r="K26" t="str">
        <f t="shared" si="0"/>
        <v/>
      </c>
      <c r="L26" t="str">
        <f t="shared" si="1"/>
        <v/>
      </c>
      <c r="M26" t="str">
        <f t="shared" si="2"/>
        <v/>
      </c>
    </row>
    <row r="27" spans="1:19" x14ac:dyDescent="0.25">
      <c r="A27" s="75"/>
      <c r="B27" s="428"/>
      <c r="C27" s="429"/>
      <c r="D27" s="76"/>
      <c r="E27" s="77"/>
      <c r="F27" s="78"/>
      <c r="H27" s="171"/>
      <c r="I27" s="176"/>
      <c r="J27" s="172"/>
      <c r="K27" t="str">
        <f t="shared" si="0"/>
        <v/>
      </c>
      <c r="L27" t="str">
        <f t="shared" si="1"/>
        <v/>
      </c>
      <c r="M27" t="str">
        <f t="shared" si="2"/>
        <v/>
      </c>
    </row>
    <row r="28" spans="1:19" x14ac:dyDescent="0.25">
      <c r="A28" s="75"/>
      <c r="B28" s="428"/>
      <c r="C28" s="429"/>
      <c r="D28" s="76"/>
      <c r="E28" s="77"/>
      <c r="F28" s="78"/>
      <c r="H28" s="171"/>
      <c r="I28" s="176"/>
      <c r="J28" s="172"/>
      <c r="K28" t="str">
        <f t="shared" si="0"/>
        <v/>
      </c>
      <c r="L28" t="str">
        <f t="shared" si="1"/>
        <v/>
      </c>
      <c r="M28" t="str">
        <f t="shared" si="2"/>
        <v/>
      </c>
    </row>
    <row r="29" spans="1:19" x14ac:dyDescent="0.25">
      <c r="A29" s="75"/>
      <c r="B29" s="428"/>
      <c r="C29" s="429"/>
      <c r="D29" s="76"/>
      <c r="E29" s="77"/>
      <c r="F29" s="78"/>
      <c r="H29" s="171"/>
      <c r="I29" s="176"/>
      <c r="J29" s="172"/>
      <c r="K29" t="str">
        <f t="shared" si="0"/>
        <v/>
      </c>
      <c r="L29" t="str">
        <f t="shared" si="1"/>
        <v/>
      </c>
      <c r="M29" t="str">
        <f t="shared" si="2"/>
        <v/>
      </c>
    </row>
    <row r="30" spans="1:19" x14ac:dyDescent="0.25">
      <c r="A30" s="75"/>
      <c r="B30" s="428"/>
      <c r="C30" s="429"/>
      <c r="D30" s="76"/>
      <c r="E30" s="77"/>
      <c r="F30" s="78"/>
      <c r="H30" s="171"/>
      <c r="I30" s="176"/>
      <c r="J30" s="172"/>
      <c r="K30" t="str">
        <f t="shared" si="0"/>
        <v/>
      </c>
      <c r="L30" t="str">
        <f t="shared" si="1"/>
        <v/>
      </c>
      <c r="M30" t="str">
        <f t="shared" si="2"/>
        <v/>
      </c>
    </row>
    <row r="31" spans="1:19" x14ac:dyDescent="0.25">
      <c r="A31" s="75"/>
      <c r="B31" s="428"/>
      <c r="C31" s="429"/>
      <c r="D31" s="76"/>
      <c r="E31" s="77"/>
      <c r="F31" s="78"/>
      <c r="H31" s="171"/>
      <c r="I31" s="176"/>
      <c r="J31" s="172"/>
      <c r="K31" t="str">
        <f t="shared" si="0"/>
        <v/>
      </c>
      <c r="L31" t="str">
        <f t="shared" si="1"/>
        <v/>
      </c>
      <c r="M31" t="str">
        <f t="shared" si="2"/>
        <v/>
      </c>
    </row>
    <row r="32" spans="1:19" x14ac:dyDescent="0.25">
      <c r="A32" s="75"/>
      <c r="B32" s="428"/>
      <c r="C32" s="429"/>
      <c r="D32" s="76"/>
      <c r="E32" s="77"/>
      <c r="F32" s="78"/>
      <c r="H32" s="171"/>
      <c r="I32" s="176"/>
      <c r="J32" s="172"/>
      <c r="K32" t="str">
        <f t="shared" si="0"/>
        <v/>
      </c>
      <c r="L32" t="str">
        <f t="shared" si="1"/>
        <v/>
      </c>
      <c r="M32" t="str">
        <f t="shared" si="2"/>
        <v/>
      </c>
    </row>
    <row r="33" spans="1:13" x14ac:dyDescent="0.25">
      <c r="A33" s="75"/>
      <c r="B33" s="428"/>
      <c r="C33" s="429"/>
      <c r="D33" s="76"/>
      <c r="E33" s="77"/>
      <c r="F33" s="78"/>
      <c r="H33" s="171"/>
      <c r="I33" s="176"/>
      <c r="J33" s="172"/>
      <c r="K33" t="str">
        <f t="shared" si="0"/>
        <v/>
      </c>
      <c r="L33" t="str">
        <f t="shared" si="1"/>
        <v/>
      </c>
      <c r="M33" t="str">
        <f t="shared" si="2"/>
        <v/>
      </c>
    </row>
    <row r="34" spans="1:13" x14ac:dyDescent="0.25">
      <c r="A34" s="75"/>
      <c r="B34" s="428"/>
      <c r="C34" s="429"/>
      <c r="D34" s="76"/>
      <c r="E34" s="77"/>
      <c r="F34" s="78"/>
      <c r="H34" s="171"/>
      <c r="I34" s="176"/>
      <c r="J34" s="172"/>
      <c r="K34" t="str">
        <f t="shared" si="0"/>
        <v/>
      </c>
      <c r="L34" t="str">
        <f t="shared" si="1"/>
        <v/>
      </c>
      <c r="M34" t="str">
        <f t="shared" si="2"/>
        <v/>
      </c>
    </row>
    <row r="35" spans="1:13" x14ac:dyDescent="0.25">
      <c r="A35" s="75"/>
      <c r="B35" s="428"/>
      <c r="C35" s="429"/>
      <c r="D35" s="76"/>
      <c r="E35" s="77"/>
      <c r="F35" s="78"/>
      <c r="H35" s="171"/>
      <c r="I35" s="176"/>
      <c r="J35" s="172"/>
      <c r="K35" t="str">
        <f t="shared" si="0"/>
        <v/>
      </c>
      <c r="L35" t="str">
        <f t="shared" si="1"/>
        <v/>
      </c>
      <c r="M35" t="str">
        <f t="shared" si="2"/>
        <v/>
      </c>
    </row>
    <row r="36" spans="1:13" x14ac:dyDescent="0.25">
      <c r="A36" s="75"/>
      <c r="B36" s="428"/>
      <c r="C36" s="429"/>
      <c r="D36" s="76"/>
      <c r="E36" s="77"/>
      <c r="F36" s="78"/>
      <c r="H36" s="171"/>
      <c r="I36" s="176"/>
      <c r="J36" s="172"/>
      <c r="K36" t="str">
        <f t="shared" si="0"/>
        <v/>
      </c>
      <c r="L36" t="str">
        <f t="shared" si="1"/>
        <v/>
      </c>
      <c r="M36" t="str">
        <f t="shared" si="2"/>
        <v/>
      </c>
    </row>
    <row r="37" spans="1:13" x14ac:dyDescent="0.25">
      <c r="A37" s="75"/>
      <c r="B37" s="428"/>
      <c r="C37" s="429"/>
      <c r="D37" s="76"/>
      <c r="E37" s="77"/>
      <c r="F37" s="78"/>
      <c r="H37" s="171"/>
      <c r="I37" s="176"/>
      <c r="J37" s="172"/>
      <c r="K37" t="str">
        <f t="shared" si="0"/>
        <v/>
      </c>
      <c r="L37" t="str">
        <f t="shared" si="1"/>
        <v/>
      </c>
      <c r="M37" t="str">
        <f t="shared" si="2"/>
        <v/>
      </c>
    </row>
    <row r="38" spans="1:13" x14ac:dyDescent="0.25">
      <c r="A38" s="75"/>
      <c r="B38" s="428"/>
      <c r="C38" s="429"/>
      <c r="D38" s="76"/>
      <c r="E38" s="77"/>
      <c r="F38" s="78"/>
      <c r="H38" s="171"/>
      <c r="I38" s="176"/>
      <c r="J38" s="172"/>
      <c r="K38" t="str">
        <f t="shared" si="0"/>
        <v/>
      </c>
      <c r="L38" t="str">
        <f t="shared" si="1"/>
        <v/>
      </c>
      <c r="M38" t="str">
        <f t="shared" si="2"/>
        <v/>
      </c>
    </row>
    <row r="39" spans="1:13" x14ac:dyDescent="0.25">
      <c r="A39" s="75"/>
      <c r="B39" s="428"/>
      <c r="C39" s="429"/>
      <c r="D39" s="76"/>
      <c r="E39" s="77"/>
      <c r="F39" s="78"/>
      <c r="H39" s="171"/>
      <c r="I39" s="176"/>
      <c r="J39" s="172"/>
      <c r="K39" t="str">
        <f t="shared" si="0"/>
        <v/>
      </c>
      <c r="L39" t="str">
        <f t="shared" si="1"/>
        <v/>
      </c>
      <c r="M39" t="str">
        <f t="shared" si="2"/>
        <v/>
      </c>
    </row>
    <row r="40" spans="1:13" x14ac:dyDescent="0.25">
      <c r="A40" s="75"/>
      <c r="B40" s="428"/>
      <c r="C40" s="429"/>
      <c r="D40" s="76"/>
      <c r="E40" s="77"/>
      <c r="F40" s="78"/>
      <c r="H40" s="171"/>
      <c r="I40" s="176"/>
      <c r="J40" s="172"/>
      <c r="K40" t="str">
        <f t="shared" si="0"/>
        <v/>
      </c>
      <c r="L40" t="str">
        <f t="shared" si="1"/>
        <v/>
      </c>
      <c r="M40" t="str">
        <f t="shared" si="2"/>
        <v/>
      </c>
    </row>
    <row r="41" spans="1:13" x14ac:dyDescent="0.25">
      <c r="A41" s="75"/>
      <c r="B41" s="428"/>
      <c r="C41" s="429"/>
      <c r="D41" s="76"/>
      <c r="E41" s="77"/>
      <c r="F41" s="78"/>
      <c r="H41" s="171"/>
      <c r="I41" s="176"/>
      <c r="J41" s="172"/>
      <c r="K41" t="str">
        <f t="shared" si="0"/>
        <v/>
      </c>
      <c r="L41" t="str">
        <f t="shared" si="1"/>
        <v/>
      </c>
      <c r="M41" t="str">
        <f t="shared" si="2"/>
        <v/>
      </c>
    </row>
    <row r="42" spans="1:13" x14ac:dyDescent="0.25">
      <c r="A42" s="75"/>
      <c r="B42" s="428"/>
      <c r="C42" s="429"/>
      <c r="D42" s="76"/>
      <c r="E42" s="77"/>
      <c r="F42" s="78"/>
      <c r="H42" s="171"/>
      <c r="I42" s="176"/>
      <c r="J42" s="172"/>
      <c r="K42" t="str">
        <f t="shared" si="0"/>
        <v/>
      </c>
      <c r="L42" t="str">
        <f t="shared" si="1"/>
        <v/>
      </c>
      <c r="M42" t="str">
        <f t="shared" si="2"/>
        <v/>
      </c>
    </row>
    <row r="43" spans="1:13" ht="15.75" thickBot="1" x14ac:dyDescent="0.3">
      <c r="A43" s="79"/>
      <c r="B43" s="430"/>
      <c r="C43" s="431"/>
      <c r="D43" s="80"/>
      <c r="E43" s="81"/>
      <c r="F43" s="82"/>
      <c r="H43" s="173"/>
      <c r="I43" s="177"/>
      <c r="J43" s="174"/>
      <c r="K43" t="str">
        <f t="shared" si="0"/>
        <v/>
      </c>
      <c r="L43" t="str">
        <f t="shared" si="1"/>
        <v/>
      </c>
      <c r="M43" t="str">
        <f t="shared" si="2"/>
        <v/>
      </c>
    </row>
  </sheetData>
  <sheetProtection selectLockedCells="1"/>
  <mergeCells count="55">
    <mergeCell ref="B39:C39"/>
    <mergeCell ref="B40:C40"/>
    <mergeCell ref="B41:C41"/>
    <mergeCell ref="B42:C42"/>
    <mergeCell ref="B43:C43"/>
    <mergeCell ref="B38:C38"/>
    <mergeCell ref="B27:C27"/>
    <mergeCell ref="B28:C28"/>
    <mergeCell ref="B29:C29"/>
    <mergeCell ref="B30:C30"/>
    <mergeCell ref="B31:C31"/>
    <mergeCell ref="B32:C32"/>
    <mergeCell ref="B33:C33"/>
    <mergeCell ref="B34:C34"/>
    <mergeCell ref="B35:C35"/>
    <mergeCell ref="B36:C36"/>
    <mergeCell ref="B37:C37"/>
    <mergeCell ref="B26:C26"/>
    <mergeCell ref="A15:C15"/>
    <mergeCell ref="D15:F15"/>
    <mergeCell ref="H15:J15"/>
    <mergeCell ref="B18:C18"/>
    <mergeCell ref="B19:C19"/>
    <mergeCell ref="B20:C20"/>
    <mergeCell ref="B21:C21"/>
    <mergeCell ref="B22:C22"/>
    <mergeCell ref="B23:C23"/>
    <mergeCell ref="B24:C24"/>
    <mergeCell ref="B25:C25"/>
    <mergeCell ref="B17:C17"/>
    <mergeCell ref="Q18:Q20"/>
    <mergeCell ref="H8:J8"/>
    <mergeCell ref="A1:J1"/>
    <mergeCell ref="A2:J2"/>
    <mergeCell ref="A4:B5"/>
    <mergeCell ref="D4:F4"/>
    <mergeCell ref="H4:J4"/>
    <mergeCell ref="D16:D18"/>
    <mergeCell ref="E16:E18"/>
    <mergeCell ref="R18:R20"/>
    <mergeCell ref="S18:S20"/>
    <mergeCell ref="O1:S1"/>
    <mergeCell ref="O2:S2"/>
    <mergeCell ref="O4:O6"/>
    <mergeCell ref="P4:P6"/>
    <mergeCell ref="Q4:Q6"/>
    <mergeCell ref="R4:R6"/>
    <mergeCell ref="S4:S6"/>
    <mergeCell ref="O11:O13"/>
    <mergeCell ref="P11:P13"/>
    <mergeCell ref="Q11:Q13"/>
    <mergeCell ref="R11:R13"/>
    <mergeCell ref="S11:S13"/>
    <mergeCell ref="O18:O20"/>
    <mergeCell ref="P18:P20"/>
  </mergeCells>
  <dataValidations count="2">
    <dataValidation type="whole" operator="greaterThanOrEqual" allowBlank="1" showInputMessage="1" showErrorMessage="1" error="Must be whole number" sqref="D19:F43 J19:J43" xr:uid="{00000000-0002-0000-0400-000000000000}">
      <formula1>0</formula1>
    </dataValidation>
    <dataValidation type="list" allowBlank="1" showErrorMessage="1" errorTitle="Unit Type Required" error="Must be pack, troop, team, crew, or ship" promptTitle="Unit Type" prompt="Pack_x000a_Troop_x000a_Team_x000a_Crew_x000a_Ship_x000a_Post" sqref="H19:H43" xr:uid="{00000000-0002-0000-0400-000001000000}">
      <formula1>$A$13:$F$13</formula1>
    </dataValidation>
  </dataValidations>
  <printOptions verticalCentered="1"/>
  <pageMargins left="0.65" right="0.65" top="0.7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3"/>
  <sheetViews>
    <sheetView zoomScaleNormal="100" workbookViewId="0">
      <selection activeCell="O16" sqref="O16"/>
    </sheetView>
  </sheetViews>
  <sheetFormatPr defaultRowHeight="15" x14ac:dyDescent="0.25"/>
  <cols>
    <col min="1" max="1" width="8.140625" customWidth="1"/>
    <col min="2" max="2" width="27" customWidth="1"/>
    <col min="3" max="3" width="1.5703125" customWidth="1"/>
    <col min="4" max="4" width="7.140625" customWidth="1"/>
    <col min="5" max="5" width="8" customWidth="1"/>
    <col min="6" max="6" width="11" customWidth="1"/>
    <col min="7" max="7" width="1.5703125" customWidth="1"/>
    <col min="8" max="8" width="8.140625" customWidth="1"/>
    <col min="9" max="9" width="8" customWidth="1"/>
    <col min="10" max="10" width="11.140625" customWidth="1"/>
    <col min="11" max="11" width="4.42578125" hidden="1" customWidth="1"/>
    <col min="12" max="12" width="3.7109375" hidden="1" customWidth="1"/>
    <col min="13" max="13" width="4.42578125" hidden="1" customWidth="1"/>
    <col min="14" max="14" width="5.7109375" customWidth="1"/>
    <col min="15" max="15" width="18.42578125" bestFit="1" customWidth="1"/>
    <col min="16" max="16" width="8.5703125" bestFit="1" customWidth="1"/>
    <col min="17" max="17" width="9.85546875" bestFit="1" customWidth="1"/>
    <col min="18" max="18" width="10.85546875" customWidth="1"/>
    <col min="19" max="19" width="15" customWidth="1"/>
  </cols>
  <sheetData>
    <row r="1" spans="1:19" ht="21.75" customHeight="1" x14ac:dyDescent="0.25">
      <c r="A1" s="411" t="str">
        <f>'Setup &amp; Instructions'!G5&amp;" Membership Growth Opportunity"</f>
        <v xml:space="preserve"> Membership Growth Opportunity</v>
      </c>
      <c r="B1" s="411"/>
      <c r="C1" s="411"/>
      <c r="D1" s="411"/>
      <c r="E1" s="411"/>
      <c r="F1" s="411"/>
      <c r="G1" s="411"/>
      <c r="H1" s="411"/>
      <c r="I1" s="411"/>
      <c r="J1" s="411"/>
      <c r="O1" s="411" t="str">
        <f>"Membership Growth Opportunity"</f>
        <v>Membership Growth Opportunity</v>
      </c>
      <c r="P1" s="411"/>
      <c r="Q1" s="411"/>
      <c r="R1" s="411"/>
      <c r="S1" s="411"/>
    </row>
    <row r="2" spans="1:19" ht="17.649999999999999" customHeight="1" x14ac:dyDescent="0.25">
      <c r="A2" s="411" t="str">
        <f>'Setup &amp; Instructions'!C7&amp;" Council  -  "&amp;DistrictName&amp;" District  -  "&amp;'Setup &amp; Instructions'!C37</f>
        <v xml:space="preserve"> Council  -   District  -  </v>
      </c>
      <c r="B2" s="411"/>
      <c r="C2" s="411"/>
      <c r="D2" s="411"/>
      <c r="E2" s="411"/>
      <c r="F2" s="411"/>
      <c r="G2" s="411"/>
      <c r="H2" s="411"/>
      <c r="I2" s="411"/>
      <c r="J2" s="411"/>
      <c r="O2" s="411" t="s">
        <v>197</v>
      </c>
      <c r="P2" s="411"/>
      <c r="Q2" s="411"/>
      <c r="R2" s="411"/>
      <c r="S2" s="411"/>
    </row>
    <row r="3" spans="1:19" ht="23.1" customHeight="1" thickBot="1" x14ac:dyDescent="0.3"/>
    <row r="4" spans="1:19" ht="15.75" customHeight="1" thickBot="1" x14ac:dyDescent="0.3">
      <c r="A4" s="421" t="str">
        <f>"Totals for "&amp;'Setup &amp; Instructions'!C37</f>
        <v xml:space="preserve">Totals for </v>
      </c>
      <c r="B4" s="422"/>
      <c r="D4" s="432" t="s">
        <v>14</v>
      </c>
      <c r="E4" s="433"/>
      <c r="F4" s="434"/>
      <c r="H4" s="432" t="s">
        <v>15</v>
      </c>
      <c r="I4" s="433"/>
      <c r="J4" s="434"/>
      <c r="O4" s="401" t="s">
        <v>309</v>
      </c>
      <c r="P4" s="403" t="s">
        <v>198</v>
      </c>
      <c r="Q4" s="403" t="str">
        <f>'Setup &amp; Instructions'!C5</f>
        <v>NST 1</v>
      </c>
      <c r="R4" s="403" t="str">
        <f>'Setup &amp; Instructions'!C7&amp;" Council"</f>
        <v xml:space="preserve"> Council</v>
      </c>
      <c r="S4" s="399" t="str">
        <f>DistrictName&amp;" District"</f>
        <v xml:space="preserve"> District</v>
      </c>
    </row>
    <row r="5" spans="1:19" ht="39" thickBot="1" x14ac:dyDescent="0.3">
      <c r="A5" s="423"/>
      <c r="B5" s="424"/>
      <c r="D5" s="52" t="s">
        <v>12</v>
      </c>
      <c r="E5" s="93" t="s">
        <v>302</v>
      </c>
      <c r="F5" s="94" t="s">
        <v>262</v>
      </c>
      <c r="H5" s="52" t="s">
        <v>12</v>
      </c>
      <c r="I5" s="93" t="s">
        <v>302</v>
      </c>
      <c r="J5" s="94" t="s">
        <v>262</v>
      </c>
      <c r="O5" s="383"/>
      <c r="P5" s="386"/>
      <c r="Q5" s="386"/>
      <c r="R5" s="386"/>
      <c r="S5" s="397"/>
    </row>
    <row r="6" spans="1:19" ht="15.75" thickBot="1" x14ac:dyDescent="0.3">
      <c r="A6" s="14" t="s">
        <v>16</v>
      </c>
      <c r="B6" s="15"/>
      <c r="D6" s="23">
        <f>COUNT(K19:K43)</f>
        <v>0</v>
      </c>
      <c r="E6" s="24">
        <f>COUNT(L19:L43)</f>
        <v>0</v>
      </c>
      <c r="F6" s="25">
        <f>COUNT(M19:M43)</f>
        <v>0</v>
      </c>
      <c r="H6" s="192">
        <f>IF(ROUNDUP((((D8*H9)/100)-D6),0)&lt;0,0,ROUNDUP((((D8*H9)/100)-D6),0))</f>
        <v>0</v>
      </c>
      <c r="I6" s="191">
        <f>IF(ROUNDUP((((E8*I9)/100)-E6),0)&lt;0,0,ROUNDUP((((E8*I9)/100)-E6),0))</f>
        <v>0</v>
      </c>
      <c r="J6" s="193">
        <f>IF(ROUNDUP((((F8*J9)/100)-F6),0)&lt;0,0,ROUNDUP((((F8*J9)/100)-F6),0))</f>
        <v>0</v>
      </c>
      <c r="O6" s="402"/>
      <c r="P6" s="404"/>
      <c r="Q6" s="404"/>
      <c r="R6" s="404"/>
      <c r="S6" s="400"/>
    </row>
    <row r="7" spans="1:19" ht="15.75" thickBot="1" x14ac:dyDescent="0.3">
      <c r="A7" s="16" t="s">
        <v>17</v>
      </c>
      <c r="B7" s="17"/>
      <c r="D7" s="2">
        <f>SUM(K19:K43)</f>
        <v>0</v>
      </c>
      <c r="E7" s="3">
        <f>SUM(L19:L43)</f>
        <v>0</v>
      </c>
      <c r="F7" s="4">
        <f>SUM(M19:M43)</f>
        <v>0</v>
      </c>
      <c r="H7" s="64">
        <f>IF(H10*D8-D7&lt;0,0,H10*D8-D7)</f>
        <v>0</v>
      </c>
      <c r="I7" s="65">
        <f>IF(I10*E8-E7&lt;0,0,I10*E8-E7)</f>
        <v>0</v>
      </c>
      <c r="J7" s="66">
        <f>IF(J10*F8-F7&lt;0,0,J10*F8-F7)</f>
        <v>0</v>
      </c>
      <c r="O7" s="203" t="s">
        <v>199</v>
      </c>
      <c r="P7" s="204"/>
      <c r="Q7" s="204"/>
      <c r="R7" s="204" t="e">
        <f>'Setup &amp; Instructions'!D15</f>
        <v>#DIV/0!</v>
      </c>
      <c r="S7" s="205" t="e">
        <f>'Setup &amp; Instructions'!D29</f>
        <v>#DIV/0!</v>
      </c>
    </row>
    <row r="8" spans="1:19" ht="15.75" thickBot="1" x14ac:dyDescent="0.3">
      <c r="A8" s="16" t="s">
        <v>18</v>
      </c>
      <c r="B8" s="17"/>
      <c r="D8" s="2">
        <f>SUM(D19:D43)</f>
        <v>0</v>
      </c>
      <c r="E8" s="3">
        <f>SUM(E19:E43)</f>
        <v>0</v>
      </c>
      <c r="F8" s="4">
        <f>SUM(F19:F43)</f>
        <v>0</v>
      </c>
      <c r="H8" s="425" t="s">
        <v>46</v>
      </c>
      <c r="I8" s="426"/>
      <c r="J8" s="427"/>
      <c r="O8" s="206" t="s">
        <v>200</v>
      </c>
      <c r="P8" s="207"/>
      <c r="Q8" s="207"/>
      <c r="R8" s="208" t="e">
        <f>'Setup &amp; Instructions'!D16</f>
        <v>#DIV/0!</v>
      </c>
      <c r="S8" s="209" t="e">
        <f>'Setup &amp; Instructions'!D30</f>
        <v>#DIV/0!</v>
      </c>
    </row>
    <row r="9" spans="1:19" ht="15.75" thickBot="1" x14ac:dyDescent="0.3">
      <c r="A9" s="16" t="s">
        <v>19</v>
      </c>
      <c r="B9" s="17"/>
      <c r="D9" s="5">
        <f>IF(D8=0,0,(D6*100)/D8)</f>
        <v>0</v>
      </c>
      <c r="E9" s="6">
        <f>IF(E8=0,0,(E6*100)/E8)</f>
        <v>0</v>
      </c>
      <c r="F9" s="7">
        <f>IF(F8=0,0,(F6*100)/F8)</f>
        <v>0</v>
      </c>
      <c r="H9" s="95"/>
      <c r="I9" s="96"/>
      <c r="J9" s="97"/>
      <c r="O9" s="210" t="s">
        <v>201</v>
      </c>
      <c r="P9" s="342"/>
      <c r="Q9" s="342"/>
      <c r="R9" s="342" t="e">
        <f>'Setup &amp; Instructions'!D17</f>
        <v>#DIV/0!</v>
      </c>
      <c r="S9" s="343" t="e">
        <f>'Setup &amp; Instructions'!D31</f>
        <v>#DIV/0!</v>
      </c>
    </row>
    <row r="10" spans="1:19" ht="15.75" thickBot="1" x14ac:dyDescent="0.3">
      <c r="A10" s="16" t="s">
        <v>20</v>
      </c>
      <c r="B10" s="17"/>
      <c r="D10" s="8">
        <f>IF(D8=0,0,D7/D8)</f>
        <v>0</v>
      </c>
      <c r="E10" s="9">
        <f>IF(E8=0,0,E7/E8)</f>
        <v>0</v>
      </c>
      <c r="F10" s="10">
        <f>IF(F8=0,0,F7/F8)</f>
        <v>0</v>
      </c>
      <c r="H10" s="98"/>
      <c r="I10" s="99"/>
      <c r="J10" s="100"/>
      <c r="Q10" s="226"/>
    </row>
    <row r="11" spans="1:19" ht="15.75" customHeight="1" thickBot="1" x14ac:dyDescent="0.3">
      <c r="A11" s="18" t="s">
        <v>21</v>
      </c>
      <c r="B11" s="19"/>
      <c r="D11" s="11">
        <f>IF(D6=0,0,D7/D6)</f>
        <v>0</v>
      </c>
      <c r="E11" s="12">
        <f>IF(E6=0,0,E7/E6)</f>
        <v>0</v>
      </c>
      <c r="F11" s="13">
        <f>IF(F6=0,0,F7/F6)</f>
        <v>0</v>
      </c>
      <c r="H11" s="20"/>
      <c r="I11" s="21"/>
      <c r="J11" s="22"/>
      <c r="O11" s="401" t="s">
        <v>310</v>
      </c>
      <c r="P11" s="403" t="s">
        <v>198</v>
      </c>
      <c r="Q11" s="385" t="str">
        <f>'Setup &amp; Instructions'!C5&amp;" Region"</f>
        <v>NST 1 Region</v>
      </c>
      <c r="R11" s="403" t="str">
        <f>'Setup &amp; Instructions'!C7&amp;" Council"</f>
        <v xml:space="preserve"> Council</v>
      </c>
      <c r="S11" s="399" t="str">
        <f>DistrictName&amp;" District"</f>
        <v xml:space="preserve"> District</v>
      </c>
    </row>
    <row r="12" spans="1:19" ht="21.75" customHeight="1" x14ac:dyDescent="0.25">
      <c r="O12" s="383"/>
      <c r="P12" s="386"/>
      <c r="Q12" s="386"/>
      <c r="R12" s="386"/>
      <c r="S12" s="397"/>
    </row>
    <row r="13" spans="1:19" ht="12.75" customHeight="1" thickBot="1" x14ac:dyDescent="0.3">
      <c r="A13" s="168" t="s">
        <v>3</v>
      </c>
      <c r="B13" s="168" t="s">
        <v>4</v>
      </c>
      <c r="C13" s="168" t="s">
        <v>5</v>
      </c>
      <c r="D13" s="168" t="s">
        <v>6</v>
      </c>
      <c r="E13" s="168" t="s">
        <v>74</v>
      </c>
      <c r="F13" s="168" t="s">
        <v>270</v>
      </c>
      <c r="H13" s="168"/>
      <c r="O13" s="402"/>
      <c r="P13" s="404"/>
      <c r="Q13" s="387"/>
      <c r="R13" s="404"/>
      <c r="S13" s="400"/>
    </row>
    <row r="14" spans="1:19" ht="21.75" customHeight="1" thickBot="1" x14ac:dyDescent="0.3">
      <c r="A14" s="26" t="s">
        <v>274</v>
      </c>
      <c r="B14" s="1"/>
      <c r="D14" s="1"/>
      <c r="E14" s="1"/>
      <c r="F14" s="1"/>
      <c r="O14" s="203" t="s">
        <v>199</v>
      </c>
      <c r="P14" s="204"/>
      <c r="Q14" s="204"/>
      <c r="R14" s="204" t="e">
        <f>'Setup &amp; Instructions'!H15</f>
        <v>#DIV/0!</v>
      </c>
      <c r="S14" s="205" t="e">
        <f>'Setup &amp; Instructions'!H29</f>
        <v>#DIV/0!</v>
      </c>
    </row>
    <row r="15" spans="1:19" ht="15.75" thickBot="1" x14ac:dyDescent="0.3">
      <c r="A15" s="412" t="s">
        <v>0</v>
      </c>
      <c r="B15" s="413"/>
      <c r="C15" s="414"/>
      <c r="D15" s="412" t="s">
        <v>301</v>
      </c>
      <c r="E15" s="413"/>
      <c r="F15" s="414"/>
      <c r="H15" s="415" t="s">
        <v>11</v>
      </c>
      <c r="I15" s="416"/>
      <c r="J15" s="417"/>
      <c r="O15" s="206" t="s">
        <v>200</v>
      </c>
      <c r="P15" s="207"/>
      <c r="Q15" s="236"/>
      <c r="R15" s="208" t="e">
        <f>'Setup &amp; Instructions'!H16</f>
        <v>#DIV/0!</v>
      </c>
      <c r="S15" s="209" t="e">
        <f>'Setup &amp; Instructions'!H30</f>
        <v>#DIV/0!</v>
      </c>
    </row>
    <row r="16" spans="1:19" ht="15.75" thickBot="1" x14ac:dyDescent="0.3">
      <c r="A16" s="227"/>
      <c r="B16" s="224"/>
      <c r="C16" s="225"/>
      <c r="D16" s="390" t="s">
        <v>308</v>
      </c>
      <c r="E16" s="393" t="s">
        <v>117</v>
      </c>
      <c r="F16" s="215" t="s">
        <v>203</v>
      </c>
      <c r="H16" s="178"/>
      <c r="I16" s="220"/>
      <c r="J16" s="218"/>
      <c r="O16" s="210" t="s">
        <v>201</v>
      </c>
      <c r="P16" s="342"/>
      <c r="Q16" s="342"/>
      <c r="R16" s="342" t="e">
        <f>'Setup &amp; Instructions'!H17</f>
        <v>#DIV/0!</v>
      </c>
      <c r="S16" s="343" t="e">
        <f>'Setup &amp; Instructions'!H31</f>
        <v>#DIV/0!</v>
      </c>
    </row>
    <row r="17" spans="1:19" ht="15.75" thickBot="1" x14ac:dyDescent="0.3">
      <c r="A17" s="228" t="s">
        <v>13</v>
      </c>
      <c r="B17" s="380" t="s">
        <v>23</v>
      </c>
      <c r="C17" s="381"/>
      <c r="D17" s="391"/>
      <c r="E17" s="394"/>
      <c r="F17" s="229" t="s">
        <v>205</v>
      </c>
      <c r="H17" s="216" t="s">
        <v>10</v>
      </c>
      <c r="I17" s="213" t="s">
        <v>1</v>
      </c>
      <c r="J17" s="214" t="s">
        <v>2</v>
      </c>
      <c r="P17" s="222"/>
      <c r="Q17" s="222"/>
      <c r="R17" s="223"/>
      <c r="S17" s="222"/>
    </row>
    <row r="18" spans="1:19" ht="15.75" thickBot="1" x14ac:dyDescent="0.3">
      <c r="A18" s="211"/>
      <c r="B18" s="407"/>
      <c r="C18" s="408"/>
      <c r="D18" s="392"/>
      <c r="E18" s="395"/>
      <c r="F18" s="212" t="s">
        <v>204</v>
      </c>
      <c r="H18" s="217"/>
      <c r="I18" s="221"/>
      <c r="J18" s="219"/>
      <c r="K18" t="s">
        <v>7</v>
      </c>
      <c r="L18" t="s">
        <v>8</v>
      </c>
      <c r="M18" t="s">
        <v>192</v>
      </c>
      <c r="O18" s="382" t="s">
        <v>202</v>
      </c>
      <c r="P18" s="385" t="s">
        <v>198</v>
      </c>
      <c r="Q18" s="385" t="str">
        <f>'Setup &amp; Instructions'!C5&amp;" Region"</f>
        <v>NST 1 Region</v>
      </c>
      <c r="R18" s="403" t="str">
        <f>'Setup &amp; Instructions'!C7&amp;" Council"</f>
        <v xml:space="preserve"> Council</v>
      </c>
      <c r="S18" s="396" t="str">
        <f>DistrictName&amp;" District"</f>
        <v xml:space="preserve"> District</v>
      </c>
    </row>
    <row r="19" spans="1:19" x14ac:dyDescent="0.25">
      <c r="A19" s="74"/>
      <c r="B19" s="409"/>
      <c r="C19" s="410"/>
      <c r="D19" s="89"/>
      <c r="E19" s="90"/>
      <c r="F19" s="91"/>
      <c r="H19" s="247"/>
      <c r="I19" s="175"/>
      <c r="J19" s="170"/>
      <c r="K19" t="str">
        <f>IF(H19="pack",J19,"")</f>
        <v/>
      </c>
      <c r="L19" t="str">
        <f>IF(OR(H19="Troop",H19="Team"),J19,"")</f>
        <v/>
      </c>
      <c r="M19" t="str">
        <f>IF(OR(H19="Crew",H19="Ship", H19="Post", H19="Club"),J19,"")</f>
        <v/>
      </c>
      <c r="O19" s="383"/>
      <c r="P19" s="386"/>
      <c r="Q19" s="386"/>
      <c r="R19" s="386"/>
      <c r="S19" s="397"/>
    </row>
    <row r="20" spans="1:19" ht="15" customHeight="1" thickBot="1" x14ac:dyDescent="0.3">
      <c r="A20" s="75"/>
      <c r="B20" s="388"/>
      <c r="C20" s="389"/>
      <c r="D20" s="76"/>
      <c r="E20" s="77"/>
      <c r="F20" s="78"/>
      <c r="H20" s="171"/>
      <c r="I20" s="176"/>
      <c r="J20" s="172"/>
      <c r="K20" t="str">
        <f t="shared" ref="K20:K43" si="0">IF(H20="pack",J20,"")</f>
        <v/>
      </c>
      <c r="L20" t="str">
        <f t="shared" ref="L20:L43" si="1">IF(OR(H20="Troop",H20="Team"),J20,"")</f>
        <v/>
      </c>
      <c r="M20" t="str">
        <f t="shared" ref="M20:M43" si="2">IF(OR(H20="Crew",H20="Ship", H20="Post", H20="Club"),J20,"")</f>
        <v/>
      </c>
      <c r="O20" s="384"/>
      <c r="P20" s="387"/>
      <c r="Q20" s="387"/>
      <c r="R20" s="404"/>
      <c r="S20" s="398"/>
    </row>
    <row r="21" spans="1:19" x14ac:dyDescent="0.25">
      <c r="A21" s="75"/>
      <c r="B21" s="388"/>
      <c r="C21" s="389"/>
      <c r="D21" s="76"/>
      <c r="E21" s="77"/>
      <c r="F21" s="78"/>
      <c r="H21" s="171"/>
      <c r="I21" s="176"/>
      <c r="J21" s="172"/>
      <c r="K21" t="str">
        <f t="shared" si="0"/>
        <v/>
      </c>
      <c r="L21" t="str">
        <f t="shared" si="1"/>
        <v/>
      </c>
      <c r="M21" t="str">
        <f t="shared" si="2"/>
        <v/>
      </c>
      <c r="O21" s="203" t="s">
        <v>199</v>
      </c>
      <c r="P21" s="204"/>
      <c r="Q21" s="204"/>
      <c r="R21" s="204" t="e">
        <f>'Setup &amp; Instructions'!L15</f>
        <v>#DIV/0!</v>
      </c>
      <c r="S21" s="205" t="e">
        <f>'Setup &amp; Instructions'!L29</f>
        <v>#DIV/0!</v>
      </c>
    </row>
    <row r="22" spans="1:19" x14ac:dyDescent="0.25">
      <c r="A22" s="75"/>
      <c r="B22" s="388"/>
      <c r="C22" s="389"/>
      <c r="D22" s="76"/>
      <c r="E22" s="77"/>
      <c r="F22" s="78"/>
      <c r="H22" s="171"/>
      <c r="I22" s="176"/>
      <c r="J22" s="172"/>
      <c r="K22" t="str">
        <f t="shared" si="0"/>
        <v/>
      </c>
      <c r="L22" t="str">
        <f t="shared" si="1"/>
        <v/>
      </c>
      <c r="M22" t="str">
        <f t="shared" si="2"/>
        <v/>
      </c>
      <c r="O22" s="206" t="s">
        <v>200</v>
      </c>
      <c r="P22" s="207"/>
      <c r="Q22" s="236"/>
      <c r="R22" s="208" t="e">
        <f>'Setup &amp; Instructions'!L16</f>
        <v>#DIV/0!</v>
      </c>
      <c r="S22" s="209" t="e">
        <f>'Setup &amp; Instructions'!L30</f>
        <v>#DIV/0!</v>
      </c>
    </row>
    <row r="23" spans="1:19" ht="15.75" thickBot="1" x14ac:dyDescent="0.3">
      <c r="A23" s="75"/>
      <c r="B23" s="428"/>
      <c r="C23" s="429"/>
      <c r="D23" s="76"/>
      <c r="E23" s="77"/>
      <c r="F23" s="78"/>
      <c r="H23" s="171"/>
      <c r="I23" s="176"/>
      <c r="J23" s="172"/>
      <c r="K23" t="str">
        <f t="shared" si="0"/>
        <v/>
      </c>
      <c r="L23" t="str">
        <f t="shared" si="1"/>
        <v/>
      </c>
      <c r="M23" t="str">
        <f t="shared" si="2"/>
        <v/>
      </c>
      <c r="O23" s="210" t="s">
        <v>201</v>
      </c>
      <c r="P23" s="342"/>
      <c r="Q23" s="342"/>
      <c r="R23" s="342" t="e">
        <f>'Setup &amp; Instructions'!L17</f>
        <v>#DIV/0!</v>
      </c>
      <c r="S23" s="343" t="e">
        <f>'Setup &amp; Instructions'!L31</f>
        <v>#DIV/0!</v>
      </c>
    </row>
    <row r="24" spans="1:19" x14ac:dyDescent="0.25">
      <c r="A24" s="75"/>
      <c r="B24" s="428"/>
      <c r="C24" s="429"/>
      <c r="D24" s="76"/>
      <c r="E24" s="77"/>
      <c r="F24" s="78"/>
      <c r="H24" s="171"/>
      <c r="I24" s="176"/>
      <c r="J24" s="172"/>
      <c r="K24" t="str">
        <f t="shared" si="0"/>
        <v/>
      </c>
      <c r="L24" t="str">
        <f t="shared" si="1"/>
        <v/>
      </c>
      <c r="M24" t="str">
        <f t="shared" si="2"/>
        <v/>
      </c>
    </row>
    <row r="25" spans="1:19" x14ac:dyDescent="0.25">
      <c r="A25" s="75"/>
      <c r="B25" s="428"/>
      <c r="C25" s="429"/>
      <c r="D25" s="76"/>
      <c r="E25" s="77"/>
      <c r="F25" s="78"/>
      <c r="H25" s="171"/>
      <c r="I25" s="176"/>
      <c r="J25" s="172"/>
      <c r="K25" t="str">
        <f t="shared" si="0"/>
        <v/>
      </c>
      <c r="L25" t="str">
        <f t="shared" si="1"/>
        <v/>
      </c>
      <c r="M25" t="str">
        <f t="shared" si="2"/>
        <v/>
      </c>
    </row>
    <row r="26" spans="1:19" x14ac:dyDescent="0.25">
      <c r="A26" s="75"/>
      <c r="B26" s="428"/>
      <c r="C26" s="429"/>
      <c r="D26" s="76"/>
      <c r="E26" s="77"/>
      <c r="F26" s="78"/>
      <c r="H26" s="171"/>
      <c r="I26" s="176"/>
      <c r="J26" s="172"/>
      <c r="K26" t="str">
        <f t="shared" si="0"/>
        <v/>
      </c>
      <c r="L26" t="str">
        <f t="shared" si="1"/>
        <v/>
      </c>
      <c r="M26" t="str">
        <f t="shared" si="2"/>
        <v/>
      </c>
    </row>
    <row r="27" spans="1:19" x14ac:dyDescent="0.25">
      <c r="A27" s="75"/>
      <c r="B27" s="428"/>
      <c r="C27" s="429"/>
      <c r="D27" s="76"/>
      <c r="E27" s="77"/>
      <c r="F27" s="78"/>
      <c r="H27" s="171"/>
      <c r="I27" s="176"/>
      <c r="J27" s="172"/>
      <c r="K27" t="str">
        <f t="shared" si="0"/>
        <v/>
      </c>
      <c r="L27" t="str">
        <f t="shared" si="1"/>
        <v/>
      </c>
      <c r="M27" t="str">
        <f t="shared" si="2"/>
        <v/>
      </c>
    </row>
    <row r="28" spans="1:19" x14ac:dyDescent="0.25">
      <c r="A28" s="75"/>
      <c r="B28" s="428"/>
      <c r="C28" s="429"/>
      <c r="D28" s="76"/>
      <c r="E28" s="77"/>
      <c r="F28" s="78"/>
      <c r="H28" s="171"/>
      <c r="I28" s="176"/>
      <c r="J28" s="172"/>
      <c r="K28" t="str">
        <f t="shared" si="0"/>
        <v/>
      </c>
      <c r="L28" t="str">
        <f t="shared" si="1"/>
        <v/>
      </c>
      <c r="M28" t="str">
        <f t="shared" si="2"/>
        <v/>
      </c>
    </row>
    <row r="29" spans="1:19" x14ac:dyDescent="0.25">
      <c r="A29" s="75"/>
      <c r="B29" s="428"/>
      <c r="C29" s="429"/>
      <c r="D29" s="76"/>
      <c r="E29" s="77"/>
      <c r="F29" s="78"/>
      <c r="H29" s="171"/>
      <c r="I29" s="176"/>
      <c r="J29" s="172"/>
      <c r="K29" t="str">
        <f t="shared" si="0"/>
        <v/>
      </c>
      <c r="L29" t="str">
        <f t="shared" si="1"/>
        <v/>
      </c>
      <c r="M29" t="str">
        <f t="shared" si="2"/>
        <v/>
      </c>
    </row>
    <row r="30" spans="1:19" x14ac:dyDescent="0.25">
      <c r="A30" s="75"/>
      <c r="B30" s="428"/>
      <c r="C30" s="429"/>
      <c r="D30" s="76"/>
      <c r="E30" s="77"/>
      <c r="F30" s="78"/>
      <c r="H30" s="171"/>
      <c r="I30" s="176"/>
      <c r="J30" s="172"/>
      <c r="K30" t="str">
        <f t="shared" si="0"/>
        <v/>
      </c>
      <c r="L30" t="str">
        <f t="shared" si="1"/>
        <v/>
      </c>
      <c r="M30" t="str">
        <f t="shared" si="2"/>
        <v/>
      </c>
    </row>
    <row r="31" spans="1:19" x14ac:dyDescent="0.25">
      <c r="A31" s="75"/>
      <c r="B31" s="428"/>
      <c r="C31" s="429"/>
      <c r="D31" s="76"/>
      <c r="E31" s="77"/>
      <c r="F31" s="78"/>
      <c r="H31" s="171"/>
      <c r="I31" s="176"/>
      <c r="J31" s="172"/>
      <c r="K31" t="str">
        <f t="shared" si="0"/>
        <v/>
      </c>
      <c r="L31" t="str">
        <f t="shared" si="1"/>
        <v/>
      </c>
      <c r="M31" t="str">
        <f t="shared" si="2"/>
        <v/>
      </c>
    </row>
    <row r="32" spans="1:19" x14ac:dyDescent="0.25">
      <c r="A32" s="75"/>
      <c r="B32" s="428"/>
      <c r="C32" s="429"/>
      <c r="D32" s="76"/>
      <c r="E32" s="77"/>
      <c r="F32" s="78"/>
      <c r="H32" s="171"/>
      <c r="I32" s="176"/>
      <c r="J32" s="172"/>
      <c r="K32" t="str">
        <f t="shared" si="0"/>
        <v/>
      </c>
      <c r="L32" t="str">
        <f t="shared" si="1"/>
        <v/>
      </c>
      <c r="M32" t="str">
        <f t="shared" si="2"/>
        <v/>
      </c>
    </row>
    <row r="33" spans="1:13" x14ac:dyDescent="0.25">
      <c r="A33" s="75"/>
      <c r="B33" s="428"/>
      <c r="C33" s="429"/>
      <c r="D33" s="76"/>
      <c r="E33" s="77"/>
      <c r="F33" s="78"/>
      <c r="H33" s="171"/>
      <c r="I33" s="176"/>
      <c r="J33" s="172"/>
      <c r="K33" t="str">
        <f t="shared" si="0"/>
        <v/>
      </c>
      <c r="L33" t="str">
        <f t="shared" si="1"/>
        <v/>
      </c>
      <c r="M33" t="str">
        <f t="shared" si="2"/>
        <v/>
      </c>
    </row>
    <row r="34" spans="1:13" x14ac:dyDescent="0.25">
      <c r="A34" s="75"/>
      <c r="B34" s="428"/>
      <c r="C34" s="429"/>
      <c r="D34" s="76"/>
      <c r="E34" s="77"/>
      <c r="F34" s="78"/>
      <c r="H34" s="171"/>
      <c r="I34" s="176"/>
      <c r="J34" s="172"/>
      <c r="K34" t="str">
        <f t="shared" si="0"/>
        <v/>
      </c>
      <c r="L34" t="str">
        <f t="shared" si="1"/>
        <v/>
      </c>
      <c r="M34" t="str">
        <f t="shared" si="2"/>
        <v/>
      </c>
    </row>
    <row r="35" spans="1:13" x14ac:dyDescent="0.25">
      <c r="A35" s="75"/>
      <c r="B35" s="428"/>
      <c r="C35" s="429"/>
      <c r="D35" s="76"/>
      <c r="E35" s="77"/>
      <c r="F35" s="78"/>
      <c r="H35" s="171"/>
      <c r="I35" s="176"/>
      <c r="J35" s="172"/>
      <c r="K35" t="str">
        <f t="shared" si="0"/>
        <v/>
      </c>
      <c r="L35" t="str">
        <f t="shared" si="1"/>
        <v/>
      </c>
      <c r="M35" t="str">
        <f t="shared" si="2"/>
        <v/>
      </c>
    </row>
    <row r="36" spans="1:13" x14ac:dyDescent="0.25">
      <c r="A36" s="75"/>
      <c r="B36" s="428"/>
      <c r="C36" s="429"/>
      <c r="D36" s="76"/>
      <c r="E36" s="77"/>
      <c r="F36" s="78"/>
      <c r="H36" s="171"/>
      <c r="I36" s="176"/>
      <c r="J36" s="172"/>
      <c r="K36" t="str">
        <f t="shared" si="0"/>
        <v/>
      </c>
      <c r="L36" t="str">
        <f t="shared" si="1"/>
        <v/>
      </c>
      <c r="M36" t="str">
        <f t="shared" si="2"/>
        <v/>
      </c>
    </row>
    <row r="37" spans="1:13" x14ac:dyDescent="0.25">
      <c r="A37" s="75"/>
      <c r="B37" s="428"/>
      <c r="C37" s="429"/>
      <c r="D37" s="76"/>
      <c r="E37" s="77"/>
      <c r="F37" s="78"/>
      <c r="H37" s="171"/>
      <c r="I37" s="176"/>
      <c r="J37" s="172"/>
      <c r="K37" t="str">
        <f t="shared" si="0"/>
        <v/>
      </c>
      <c r="L37" t="str">
        <f t="shared" si="1"/>
        <v/>
      </c>
      <c r="M37" t="str">
        <f t="shared" si="2"/>
        <v/>
      </c>
    </row>
    <row r="38" spans="1:13" x14ac:dyDescent="0.25">
      <c r="A38" s="75"/>
      <c r="B38" s="428"/>
      <c r="C38" s="429"/>
      <c r="D38" s="76"/>
      <c r="E38" s="77"/>
      <c r="F38" s="78"/>
      <c r="H38" s="171"/>
      <c r="I38" s="176"/>
      <c r="J38" s="172"/>
      <c r="K38" t="str">
        <f t="shared" si="0"/>
        <v/>
      </c>
      <c r="L38" t="str">
        <f t="shared" si="1"/>
        <v/>
      </c>
      <c r="M38" t="str">
        <f t="shared" si="2"/>
        <v/>
      </c>
    </row>
    <row r="39" spans="1:13" x14ac:dyDescent="0.25">
      <c r="A39" s="75"/>
      <c r="B39" s="428"/>
      <c r="C39" s="429"/>
      <c r="D39" s="76"/>
      <c r="E39" s="77"/>
      <c r="F39" s="78"/>
      <c r="H39" s="171"/>
      <c r="I39" s="176"/>
      <c r="J39" s="172"/>
      <c r="K39" t="str">
        <f t="shared" si="0"/>
        <v/>
      </c>
      <c r="L39" t="str">
        <f t="shared" si="1"/>
        <v/>
      </c>
      <c r="M39" t="str">
        <f t="shared" si="2"/>
        <v/>
      </c>
    </row>
    <row r="40" spans="1:13" x14ac:dyDescent="0.25">
      <c r="A40" s="75"/>
      <c r="B40" s="428"/>
      <c r="C40" s="429"/>
      <c r="D40" s="76"/>
      <c r="E40" s="77"/>
      <c r="F40" s="78"/>
      <c r="H40" s="171"/>
      <c r="I40" s="176"/>
      <c r="J40" s="172"/>
      <c r="K40" t="str">
        <f t="shared" si="0"/>
        <v/>
      </c>
      <c r="L40" t="str">
        <f t="shared" si="1"/>
        <v/>
      </c>
      <c r="M40" t="str">
        <f t="shared" si="2"/>
        <v/>
      </c>
    </row>
    <row r="41" spans="1:13" x14ac:dyDescent="0.25">
      <c r="A41" s="75"/>
      <c r="B41" s="428"/>
      <c r="C41" s="429"/>
      <c r="D41" s="76"/>
      <c r="E41" s="77"/>
      <c r="F41" s="78"/>
      <c r="H41" s="171"/>
      <c r="I41" s="176"/>
      <c r="J41" s="172"/>
      <c r="K41" t="str">
        <f t="shared" si="0"/>
        <v/>
      </c>
      <c r="L41" t="str">
        <f t="shared" si="1"/>
        <v/>
      </c>
      <c r="M41" t="str">
        <f t="shared" si="2"/>
        <v/>
      </c>
    </row>
    <row r="42" spans="1:13" x14ac:dyDescent="0.25">
      <c r="A42" s="75"/>
      <c r="B42" s="428"/>
      <c r="C42" s="429"/>
      <c r="D42" s="76"/>
      <c r="E42" s="77"/>
      <c r="F42" s="78"/>
      <c r="H42" s="171"/>
      <c r="I42" s="176"/>
      <c r="J42" s="172"/>
      <c r="K42" t="str">
        <f t="shared" si="0"/>
        <v/>
      </c>
      <c r="L42" t="str">
        <f t="shared" si="1"/>
        <v/>
      </c>
      <c r="M42" t="str">
        <f t="shared" si="2"/>
        <v/>
      </c>
    </row>
    <row r="43" spans="1:13" ht="15.75" thickBot="1" x14ac:dyDescent="0.3">
      <c r="A43" s="79"/>
      <c r="B43" s="430"/>
      <c r="C43" s="431"/>
      <c r="D43" s="80"/>
      <c r="E43" s="81"/>
      <c r="F43" s="82"/>
      <c r="H43" s="173"/>
      <c r="I43" s="177"/>
      <c r="J43" s="174"/>
      <c r="K43" t="str">
        <f t="shared" si="0"/>
        <v/>
      </c>
      <c r="L43" t="str">
        <f t="shared" si="1"/>
        <v/>
      </c>
      <c r="M43" t="str">
        <f t="shared" si="2"/>
        <v/>
      </c>
    </row>
  </sheetData>
  <sheetProtection selectLockedCells="1"/>
  <mergeCells count="55">
    <mergeCell ref="B40:C40"/>
    <mergeCell ref="B26:C26"/>
    <mergeCell ref="A15:C15"/>
    <mergeCell ref="D15:F15"/>
    <mergeCell ref="H15:J15"/>
    <mergeCell ref="B18:C18"/>
    <mergeCell ref="B19:C19"/>
    <mergeCell ref="B20:C20"/>
    <mergeCell ref="B21:C21"/>
    <mergeCell ref="B22:C22"/>
    <mergeCell ref="B23:C23"/>
    <mergeCell ref="B24:C24"/>
    <mergeCell ref="B25:C25"/>
    <mergeCell ref="B17:C17"/>
    <mergeCell ref="D16:D18"/>
    <mergeCell ref="E16:E18"/>
    <mergeCell ref="B41:C41"/>
    <mergeCell ref="B42:C42"/>
    <mergeCell ref="B43:C43"/>
    <mergeCell ref="B38:C38"/>
    <mergeCell ref="B27:C27"/>
    <mergeCell ref="B28:C28"/>
    <mergeCell ref="B29:C29"/>
    <mergeCell ref="B30:C30"/>
    <mergeCell ref="B31:C31"/>
    <mergeCell ref="B32:C32"/>
    <mergeCell ref="B33:C33"/>
    <mergeCell ref="B34:C34"/>
    <mergeCell ref="B35:C35"/>
    <mergeCell ref="B36:C36"/>
    <mergeCell ref="B37:C37"/>
    <mergeCell ref="B39:C39"/>
    <mergeCell ref="H8:J8"/>
    <mergeCell ref="A1:J1"/>
    <mergeCell ref="A2:J2"/>
    <mergeCell ref="A4:B5"/>
    <mergeCell ref="D4:F4"/>
    <mergeCell ref="H4:J4"/>
    <mergeCell ref="O1:S1"/>
    <mergeCell ref="O2:S2"/>
    <mergeCell ref="O4:O6"/>
    <mergeCell ref="P4:P6"/>
    <mergeCell ref="Q4:Q6"/>
    <mergeCell ref="R4:R6"/>
    <mergeCell ref="S4:S6"/>
    <mergeCell ref="O11:O13"/>
    <mergeCell ref="P11:P13"/>
    <mergeCell ref="Q11:Q13"/>
    <mergeCell ref="R11:R13"/>
    <mergeCell ref="S11:S13"/>
    <mergeCell ref="O18:O20"/>
    <mergeCell ref="P18:P20"/>
    <mergeCell ref="Q18:Q20"/>
    <mergeCell ref="R18:R20"/>
    <mergeCell ref="S18:S20"/>
  </mergeCells>
  <dataValidations count="2">
    <dataValidation type="whole" operator="greaterThanOrEqual" allowBlank="1" showInputMessage="1" showErrorMessage="1" error="Must be whole number" sqref="D19:F43 J19:J43" xr:uid="{00000000-0002-0000-0500-000000000000}">
      <formula1>0</formula1>
    </dataValidation>
    <dataValidation type="list" allowBlank="1" showErrorMessage="1" errorTitle="Unit Type Required" error="Must be pack, troop, team, crew, or ship" promptTitle="Unit Type" prompt="Pack_x000a_Troop_x000a_Team_x000a_Crew_x000a_Ship_x000a_Post" sqref="H19:H43" xr:uid="{00000000-0002-0000-0500-000001000000}">
      <formula1>$A$13:$F$13</formula1>
    </dataValidation>
  </dataValidations>
  <printOptions verticalCentered="1"/>
  <pageMargins left="0.65" right="0.65" top="0.75" bottom="0.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S43"/>
  <sheetViews>
    <sheetView zoomScaleNormal="100" workbookViewId="0">
      <selection activeCell="A4" sqref="A4:B5"/>
    </sheetView>
  </sheetViews>
  <sheetFormatPr defaultRowHeight="15" x14ac:dyDescent="0.25"/>
  <cols>
    <col min="1" max="1" width="8.140625" customWidth="1"/>
    <col min="2" max="2" width="27" customWidth="1"/>
    <col min="3" max="3" width="1.5703125" customWidth="1"/>
    <col min="4" max="4" width="7.42578125" customWidth="1"/>
    <col min="5" max="5" width="7.5703125" customWidth="1"/>
    <col min="6" max="6" width="11" customWidth="1"/>
    <col min="7" max="7" width="1.5703125" customWidth="1"/>
    <col min="8" max="8" width="8.140625" customWidth="1"/>
    <col min="9" max="9" width="8.28515625" customWidth="1"/>
    <col min="10" max="10" width="11" customWidth="1"/>
    <col min="11" max="11" width="4.42578125" hidden="1" customWidth="1"/>
    <col min="12" max="12" width="3.7109375" hidden="1" customWidth="1"/>
    <col min="13" max="13" width="4.42578125" hidden="1" customWidth="1"/>
    <col min="14" max="14" width="5.7109375" customWidth="1"/>
    <col min="15" max="15" width="18.42578125" bestFit="1" customWidth="1"/>
    <col min="16" max="16" width="8.5703125" bestFit="1" customWidth="1"/>
    <col min="17" max="17" width="9.85546875" bestFit="1" customWidth="1"/>
    <col min="18" max="18" width="10.85546875" customWidth="1"/>
    <col min="19" max="19" width="15" customWidth="1"/>
  </cols>
  <sheetData>
    <row r="1" spans="1:19" ht="21.75" customHeight="1" x14ac:dyDescent="0.25">
      <c r="A1" s="411" t="str">
        <f>'Setup &amp; Instructions'!G5&amp;" Membership Growth Opportunity"</f>
        <v xml:space="preserve"> Membership Growth Opportunity</v>
      </c>
      <c r="B1" s="411"/>
      <c r="C1" s="411"/>
      <c r="D1" s="411"/>
      <c r="E1" s="411"/>
      <c r="F1" s="411"/>
      <c r="G1" s="411"/>
      <c r="H1" s="411"/>
      <c r="I1" s="411"/>
      <c r="J1" s="411"/>
      <c r="O1" s="411" t="str">
        <f>"Membership Growth Opportunity"</f>
        <v>Membership Growth Opportunity</v>
      </c>
      <c r="P1" s="411"/>
      <c r="Q1" s="411"/>
      <c r="R1" s="411"/>
      <c r="S1" s="411"/>
    </row>
    <row r="2" spans="1:19" ht="17.649999999999999" customHeight="1" x14ac:dyDescent="0.25">
      <c r="A2" s="411" t="str">
        <f>'Setup &amp; Instructions'!C7&amp;" Council  -  "&amp;DistrictName&amp;" District  -  "&amp;'Setup &amp; Instructions'!C38</f>
        <v xml:space="preserve"> Council  -   District  -  </v>
      </c>
      <c r="B2" s="411"/>
      <c r="C2" s="411"/>
      <c r="D2" s="411"/>
      <c r="E2" s="411"/>
      <c r="F2" s="411"/>
      <c r="G2" s="411"/>
      <c r="H2" s="411"/>
      <c r="I2" s="411"/>
      <c r="J2" s="411"/>
      <c r="O2" s="411" t="s">
        <v>197</v>
      </c>
      <c r="P2" s="411"/>
      <c r="Q2" s="411"/>
      <c r="R2" s="411"/>
      <c r="S2" s="411"/>
    </row>
    <row r="3" spans="1:19" ht="23.1" customHeight="1" thickBot="1" x14ac:dyDescent="0.3"/>
    <row r="4" spans="1:19" ht="15.75" customHeight="1" thickBot="1" x14ac:dyDescent="0.3">
      <c r="A4" s="421" t="str">
        <f>"Totals for "&amp;'Setup &amp; Instructions'!C38</f>
        <v xml:space="preserve">Totals for </v>
      </c>
      <c r="B4" s="422"/>
      <c r="D4" s="432" t="s">
        <v>14</v>
      </c>
      <c r="E4" s="433"/>
      <c r="F4" s="434"/>
      <c r="H4" s="432" t="s">
        <v>15</v>
      </c>
      <c r="I4" s="433"/>
      <c r="J4" s="434"/>
      <c r="O4" s="401" t="s">
        <v>309</v>
      </c>
      <c r="P4" s="403" t="s">
        <v>198</v>
      </c>
      <c r="Q4" s="403" t="str">
        <f>'Setup &amp; Instructions'!C5</f>
        <v>NST 1</v>
      </c>
      <c r="R4" s="403" t="str">
        <f>'Setup &amp; Instructions'!C7&amp;" Council"</f>
        <v xml:space="preserve"> Council</v>
      </c>
      <c r="S4" s="399" t="str">
        <f>DistrictName&amp;" District"</f>
        <v xml:space="preserve"> District</v>
      </c>
    </row>
    <row r="5" spans="1:19" ht="39" thickBot="1" x14ac:dyDescent="0.3">
      <c r="A5" s="423"/>
      <c r="B5" s="424"/>
      <c r="D5" s="52" t="s">
        <v>12</v>
      </c>
      <c r="E5" s="93" t="s">
        <v>302</v>
      </c>
      <c r="F5" s="94" t="s">
        <v>262</v>
      </c>
      <c r="H5" s="52" t="s">
        <v>12</v>
      </c>
      <c r="I5" s="93" t="s">
        <v>302</v>
      </c>
      <c r="J5" s="94" t="s">
        <v>262</v>
      </c>
      <c r="O5" s="383"/>
      <c r="P5" s="386"/>
      <c r="Q5" s="386"/>
      <c r="R5" s="386"/>
      <c r="S5" s="397"/>
    </row>
    <row r="6" spans="1:19" ht="15.75" thickBot="1" x14ac:dyDescent="0.3">
      <c r="A6" s="14" t="s">
        <v>16</v>
      </c>
      <c r="B6" s="15"/>
      <c r="D6" s="23">
        <f>COUNT(K19:K43)</f>
        <v>0</v>
      </c>
      <c r="E6" s="24">
        <f>COUNT(L19:L43)</f>
        <v>0</v>
      </c>
      <c r="F6" s="25">
        <f>COUNT(M19:M43)</f>
        <v>0</v>
      </c>
      <c r="H6" s="192">
        <f>IF(ROUNDUP((((D8*H9)/100)-D6),0)&lt;0,0,ROUNDUP((((D8*H9)/100)-D6),0))</f>
        <v>0</v>
      </c>
      <c r="I6" s="191">
        <f>IF(ROUNDUP((((E8*I9)/100)-E6),0)&lt;0,0,ROUNDUP((((E8*I9)/100)-E6),0))</f>
        <v>0</v>
      </c>
      <c r="J6" s="193">
        <f>IF(ROUNDUP((((F8*J9)/100)-F6),0)&lt;0,0,ROUNDUP((((F8*J9)/100)-F6),0))</f>
        <v>0</v>
      </c>
      <c r="O6" s="402"/>
      <c r="P6" s="404"/>
      <c r="Q6" s="404"/>
      <c r="R6" s="404"/>
      <c r="S6" s="400"/>
    </row>
    <row r="7" spans="1:19" ht="15.75" thickBot="1" x14ac:dyDescent="0.3">
      <c r="A7" s="16" t="s">
        <v>17</v>
      </c>
      <c r="B7" s="17"/>
      <c r="D7" s="2">
        <f>SUM(K19:K43)</f>
        <v>0</v>
      </c>
      <c r="E7" s="3">
        <f>SUM(L19:L43)</f>
        <v>0</v>
      </c>
      <c r="F7" s="4">
        <f>SUM(M19:M43)</f>
        <v>0</v>
      </c>
      <c r="H7" s="64">
        <f>IF(H10*D8-D7&lt;0,0,H10*D8-D7)</f>
        <v>0</v>
      </c>
      <c r="I7" s="65">
        <f>IF(I10*E8-E7&lt;0,0,I10*E8-E7)</f>
        <v>0</v>
      </c>
      <c r="J7" s="66">
        <f>IF(J10*F8-F7&lt;0,0,J10*F8-F7)</f>
        <v>0</v>
      </c>
      <c r="O7" s="203" t="s">
        <v>199</v>
      </c>
      <c r="P7" s="204"/>
      <c r="Q7" s="204" t="str">
        <f>IF(Q4="Northeast Region",0.28,IF(Q4="Southern Region",0.26,IF(Q4="Central Region",0.4,IF(Q4="Western Region",0.46,""))))</f>
        <v/>
      </c>
      <c r="R7" s="204" t="e">
        <f>'Setup &amp; Instructions'!D15</f>
        <v>#DIV/0!</v>
      </c>
      <c r="S7" s="205" t="e">
        <f>'Setup &amp; Instructions'!D29</f>
        <v>#DIV/0!</v>
      </c>
    </row>
    <row r="8" spans="1:19" ht="15.75" thickBot="1" x14ac:dyDescent="0.3">
      <c r="A8" s="16" t="s">
        <v>18</v>
      </c>
      <c r="B8" s="17"/>
      <c r="D8" s="2">
        <f>SUM(D19:D43)</f>
        <v>0</v>
      </c>
      <c r="E8" s="3">
        <f>SUM(E19:E43)</f>
        <v>0</v>
      </c>
      <c r="F8" s="4">
        <f>SUM(F19:F43)</f>
        <v>0</v>
      </c>
      <c r="H8" s="425" t="s">
        <v>46</v>
      </c>
      <c r="I8" s="426"/>
      <c r="J8" s="427"/>
      <c r="O8" s="206" t="s">
        <v>200</v>
      </c>
      <c r="P8" s="207"/>
      <c r="Q8" s="207" t="str">
        <f>IF(Q4="Northeast Region",0.11,IF(Q4="Southern region",0.107,IF(Q4="Central Region",0.151,IF(Q4="Western Region",0.1,""))))</f>
        <v/>
      </c>
      <c r="R8" s="208" t="e">
        <f>'Setup &amp; Instructions'!D16</f>
        <v>#DIV/0!</v>
      </c>
      <c r="S8" s="209" t="e">
        <f>'Setup &amp; Instructions'!D30</f>
        <v>#DIV/0!</v>
      </c>
    </row>
    <row r="9" spans="1:19" ht="15.75" thickBot="1" x14ac:dyDescent="0.3">
      <c r="A9" s="16" t="s">
        <v>19</v>
      </c>
      <c r="B9" s="17"/>
      <c r="D9" s="5">
        <f>IF(D8=0,0,(D6*100)/D8)</f>
        <v>0</v>
      </c>
      <c r="E9" s="6">
        <f>IF(E8=0,0,(E6*100)/E8)</f>
        <v>0</v>
      </c>
      <c r="F9" s="7">
        <f>IF(F8=0,0,(F6*100)/F8)</f>
        <v>0</v>
      </c>
      <c r="H9" s="95"/>
      <c r="I9" s="96"/>
      <c r="J9" s="97"/>
      <c r="O9" s="210" t="s">
        <v>201</v>
      </c>
      <c r="P9" s="342"/>
      <c r="Q9" s="342" t="str">
        <f>IF(Q4="Northeast Region",39,IF(Q4="Southern Region",41,IF(Q4="Central Region",38,IF(Q4="Western Region",22,""))))</f>
        <v/>
      </c>
      <c r="R9" s="342" t="e">
        <f>'Setup &amp; Instructions'!D17</f>
        <v>#DIV/0!</v>
      </c>
      <c r="S9" s="343" t="e">
        <f>'Setup &amp; Instructions'!D31</f>
        <v>#DIV/0!</v>
      </c>
    </row>
    <row r="10" spans="1:19" ht="15.75" thickBot="1" x14ac:dyDescent="0.3">
      <c r="A10" s="16" t="s">
        <v>20</v>
      </c>
      <c r="B10" s="17"/>
      <c r="D10" s="8">
        <f>IF(D8=0,0,D7/D8)</f>
        <v>0</v>
      </c>
      <c r="E10" s="9">
        <f>IF(E8=0,0,E7/E8)</f>
        <v>0</v>
      </c>
      <c r="F10" s="10">
        <f>IF(F8=0,0,F7/F8)</f>
        <v>0</v>
      </c>
      <c r="H10" s="98"/>
      <c r="I10" s="99"/>
      <c r="J10" s="100"/>
      <c r="Q10" s="226"/>
    </row>
    <row r="11" spans="1:19" ht="15.75" customHeight="1" thickBot="1" x14ac:dyDescent="0.3">
      <c r="A11" s="18" t="s">
        <v>21</v>
      </c>
      <c r="B11" s="19"/>
      <c r="D11" s="11">
        <f>IF(D6=0,0,D7/D6)</f>
        <v>0</v>
      </c>
      <c r="E11" s="12">
        <f>IF(E6=0,0,E7/E6)</f>
        <v>0</v>
      </c>
      <c r="F11" s="13">
        <f>IF(F6=0,0,F7/F6)</f>
        <v>0</v>
      </c>
      <c r="H11" s="20"/>
      <c r="I11" s="21"/>
      <c r="J11" s="22"/>
      <c r="O11" s="401" t="s">
        <v>310</v>
      </c>
      <c r="P11" s="403" t="s">
        <v>198</v>
      </c>
      <c r="Q11" s="385" t="str">
        <f>'Setup &amp; Instructions'!C5&amp;" Region"</f>
        <v>NST 1 Region</v>
      </c>
      <c r="R11" s="403" t="str">
        <f>'Setup &amp; Instructions'!C7&amp;" Council"</f>
        <v xml:space="preserve"> Council</v>
      </c>
      <c r="S11" s="399" t="str">
        <f>DistrictName&amp;" District"</f>
        <v xml:space="preserve"> District</v>
      </c>
    </row>
    <row r="12" spans="1:19" ht="21.75" customHeight="1" x14ac:dyDescent="0.25">
      <c r="O12" s="383"/>
      <c r="P12" s="386"/>
      <c r="Q12" s="386"/>
      <c r="R12" s="386"/>
      <c r="S12" s="397"/>
    </row>
    <row r="13" spans="1:19" ht="12.75" customHeight="1" thickBot="1" x14ac:dyDescent="0.3">
      <c r="A13" s="168" t="s">
        <v>3</v>
      </c>
      <c r="B13" s="168" t="s">
        <v>4</v>
      </c>
      <c r="C13" s="168" t="s">
        <v>5</v>
      </c>
      <c r="D13" s="168" t="s">
        <v>6</v>
      </c>
      <c r="E13" s="168" t="s">
        <v>74</v>
      </c>
      <c r="F13" s="168" t="s">
        <v>270</v>
      </c>
      <c r="H13" s="168"/>
      <c r="O13" s="402"/>
      <c r="P13" s="404"/>
      <c r="Q13" s="387"/>
      <c r="R13" s="404"/>
      <c r="S13" s="400"/>
    </row>
    <row r="14" spans="1:19" ht="21.75" customHeight="1" thickBot="1" x14ac:dyDescent="0.3">
      <c r="A14" s="26" t="s">
        <v>274</v>
      </c>
      <c r="B14" s="1"/>
      <c r="D14" s="1"/>
      <c r="E14" s="1"/>
      <c r="F14" s="1"/>
      <c r="O14" s="203" t="s">
        <v>199</v>
      </c>
      <c r="P14" s="204"/>
      <c r="Q14" s="204" t="str">
        <f>IF(Q11="Northeast Region",0.45,IF(Q11="Southern Region",0.37,IF(Q11="Central Region",0.51,IF(Q11="Western Region",0.75,""))))</f>
        <v/>
      </c>
      <c r="R14" s="204" t="e">
        <f>'Setup &amp; Instructions'!H15</f>
        <v>#DIV/0!</v>
      </c>
      <c r="S14" s="205" t="e">
        <f>'Setup &amp; Instructions'!H29</f>
        <v>#DIV/0!</v>
      </c>
    </row>
    <row r="15" spans="1:19" ht="15.75" thickBot="1" x14ac:dyDescent="0.3">
      <c r="A15" s="412" t="s">
        <v>0</v>
      </c>
      <c r="B15" s="413"/>
      <c r="C15" s="414"/>
      <c r="D15" s="412" t="s">
        <v>301</v>
      </c>
      <c r="E15" s="413"/>
      <c r="F15" s="414"/>
      <c r="H15" s="415" t="s">
        <v>11</v>
      </c>
      <c r="I15" s="416"/>
      <c r="J15" s="417"/>
      <c r="O15" s="206" t="s">
        <v>200</v>
      </c>
      <c r="P15" s="207"/>
      <c r="Q15" s="236" t="str">
        <f>IF(Q11="Northeast Region",0.109,IF(Q11="Southern region",0.085,IF(Q11="Central Region",0.106,IF(Q11="Western Region",0.196,""))))</f>
        <v/>
      </c>
      <c r="R15" s="208" t="e">
        <f>'Setup &amp; Instructions'!H16</f>
        <v>#DIV/0!</v>
      </c>
      <c r="S15" s="209" t="e">
        <f>'Setup &amp; Instructions'!H30</f>
        <v>#DIV/0!</v>
      </c>
    </row>
    <row r="16" spans="1:19" ht="15.75" thickBot="1" x14ac:dyDescent="0.3">
      <c r="A16" s="227"/>
      <c r="B16" s="224"/>
      <c r="C16" s="225"/>
      <c r="D16" s="390" t="s">
        <v>308</v>
      </c>
      <c r="E16" s="393" t="s">
        <v>117</v>
      </c>
      <c r="F16" s="215" t="s">
        <v>203</v>
      </c>
      <c r="H16" s="178"/>
      <c r="I16" s="220"/>
      <c r="J16" s="218"/>
      <c r="O16" s="210" t="s">
        <v>201</v>
      </c>
      <c r="P16" s="342"/>
      <c r="Q16" s="342" t="str">
        <f>IF(Q11="Northeast Region",24,IF(Q11="Southern Region",23,IF(Q11="Central Region",21,IF(Q11="Western Region",26,""))))</f>
        <v/>
      </c>
      <c r="R16" s="342" t="e">
        <f>'Setup &amp; Instructions'!H17</f>
        <v>#DIV/0!</v>
      </c>
      <c r="S16" s="343" t="e">
        <f>'Setup &amp; Instructions'!H31</f>
        <v>#DIV/0!</v>
      </c>
    </row>
    <row r="17" spans="1:19" ht="15.75" thickBot="1" x14ac:dyDescent="0.3">
      <c r="A17" s="228" t="s">
        <v>13</v>
      </c>
      <c r="B17" s="380" t="s">
        <v>23</v>
      </c>
      <c r="C17" s="381"/>
      <c r="D17" s="391"/>
      <c r="E17" s="394"/>
      <c r="F17" s="229" t="s">
        <v>205</v>
      </c>
      <c r="H17" s="216" t="s">
        <v>10</v>
      </c>
      <c r="I17" s="213" t="s">
        <v>1</v>
      </c>
      <c r="J17" s="214" t="s">
        <v>2</v>
      </c>
      <c r="P17" s="222"/>
      <c r="Q17" s="222"/>
      <c r="R17" s="223"/>
      <c r="S17" s="222"/>
    </row>
    <row r="18" spans="1:19" ht="15.75" thickBot="1" x14ac:dyDescent="0.3">
      <c r="A18" s="211"/>
      <c r="B18" s="407"/>
      <c r="C18" s="408"/>
      <c r="D18" s="392"/>
      <c r="E18" s="395"/>
      <c r="F18" s="212" t="s">
        <v>204</v>
      </c>
      <c r="H18" s="217"/>
      <c r="I18" s="221"/>
      <c r="J18" s="219"/>
      <c r="K18" t="s">
        <v>7</v>
      </c>
      <c r="L18" t="s">
        <v>8</v>
      </c>
      <c r="M18" t="s">
        <v>192</v>
      </c>
      <c r="O18" s="382" t="s">
        <v>202</v>
      </c>
      <c r="P18" s="385" t="s">
        <v>198</v>
      </c>
      <c r="Q18" s="385" t="str">
        <f>'Setup &amp; Instructions'!C5&amp;" Region"</f>
        <v>NST 1 Region</v>
      </c>
      <c r="R18" s="403" t="str">
        <f>'Setup &amp; Instructions'!C7&amp;" Council"</f>
        <v xml:space="preserve"> Council</v>
      </c>
      <c r="S18" s="396" t="str">
        <f>DistrictName&amp;" District"</f>
        <v xml:space="preserve"> District</v>
      </c>
    </row>
    <row r="19" spans="1:19" x14ac:dyDescent="0.25">
      <c r="A19" s="74"/>
      <c r="B19" s="409"/>
      <c r="C19" s="410"/>
      <c r="D19" s="89"/>
      <c r="E19" s="90"/>
      <c r="F19" s="91"/>
      <c r="H19" s="247"/>
      <c r="I19" s="175"/>
      <c r="J19" s="170"/>
      <c r="K19" t="str">
        <f>IF(H19="pack",J19,"")</f>
        <v/>
      </c>
      <c r="L19" t="str">
        <f>IF(OR(H19="Troop",H19="Team"),J19,"")</f>
        <v/>
      </c>
      <c r="M19" t="str">
        <f>IF(OR(H19="Crew",H19="Ship", H19="Post", H19="Club"),J19,"")</f>
        <v/>
      </c>
      <c r="O19" s="383"/>
      <c r="P19" s="386"/>
      <c r="Q19" s="386"/>
      <c r="R19" s="386"/>
      <c r="S19" s="397"/>
    </row>
    <row r="20" spans="1:19" ht="15" customHeight="1" thickBot="1" x14ac:dyDescent="0.3">
      <c r="A20" s="75"/>
      <c r="B20" s="388"/>
      <c r="C20" s="389"/>
      <c r="D20" s="76"/>
      <c r="E20" s="77"/>
      <c r="F20" s="78"/>
      <c r="H20" s="171"/>
      <c r="I20" s="176"/>
      <c r="J20" s="172"/>
      <c r="K20" t="str">
        <f t="shared" ref="K20:K43" si="0">IF(H20="pack",J20,"")</f>
        <v/>
      </c>
      <c r="L20" t="str">
        <f t="shared" ref="L20:L43" si="1">IF(OR(H20="Troop",H20="Team"),J20,"")</f>
        <v/>
      </c>
      <c r="M20" t="str">
        <f t="shared" ref="M20:M43" si="2">IF(OR(H20="Crew",H20="Ship", H20="Post", H20="Club"),J20,"")</f>
        <v/>
      </c>
      <c r="O20" s="384"/>
      <c r="P20" s="387"/>
      <c r="Q20" s="387"/>
      <c r="R20" s="404"/>
      <c r="S20" s="398"/>
    </row>
    <row r="21" spans="1:19" x14ac:dyDescent="0.25">
      <c r="A21" s="75"/>
      <c r="B21" s="388"/>
      <c r="C21" s="389"/>
      <c r="D21" s="76"/>
      <c r="E21" s="77"/>
      <c r="F21" s="78"/>
      <c r="H21" s="171"/>
      <c r="I21" s="176"/>
      <c r="J21" s="172"/>
      <c r="K21" t="str">
        <f t="shared" si="0"/>
        <v/>
      </c>
      <c r="L21" t="str">
        <f t="shared" si="1"/>
        <v/>
      </c>
      <c r="M21" t="str">
        <f t="shared" si="2"/>
        <v/>
      </c>
      <c r="O21" s="203" t="s">
        <v>199</v>
      </c>
      <c r="P21" s="204"/>
      <c r="Q21" s="204" t="str">
        <f>IF(Q18="Northeast Region",0.04,IF(Q18="Southern Region",0.04,IF(Q18="Central Region",0.05,IF(Q18="Western Region",0.03,""))))</f>
        <v/>
      </c>
      <c r="R21" s="204" t="e">
        <f>'Setup &amp; Instructions'!L15</f>
        <v>#DIV/0!</v>
      </c>
      <c r="S21" s="205" t="e">
        <f>'Setup &amp; Instructions'!L29</f>
        <v>#DIV/0!</v>
      </c>
    </row>
    <row r="22" spans="1:19" x14ac:dyDescent="0.25">
      <c r="A22" s="75"/>
      <c r="B22" s="388"/>
      <c r="C22" s="389"/>
      <c r="D22" s="76"/>
      <c r="E22" s="77"/>
      <c r="F22" s="78"/>
      <c r="H22" s="171"/>
      <c r="I22" s="176"/>
      <c r="J22" s="172"/>
      <c r="K22" t="str">
        <f t="shared" si="0"/>
        <v/>
      </c>
      <c r="L22" t="str">
        <f t="shared" si="1"/>
        <v/>
      </c>
      <c r="M22" t="str">
        <f t="shared" si="2"/>
        <v/>
      </c>
      <c r="O22" s="206" t="s">
        <v>200</v>
      </c>
      <c r="P22" s="207"/>
      <c r="Q22" s="236" t="str">
        <f>IF(Q18="Northeast Region",0.004,IF(Q18="Southern region",0.005,IF(Q18="Central Region",0.005,IF(Q18="Western Region",0,""))))</f>
        <v/>
      </c>
      <c r="R22" s="208" t="e">
        <f>'Setup &amp; Instructions'!L16</f>
        <v>#DIV/0!</v>
      </c>
      <c r="S22" s="209" t="e">
        <f>'Setup &amp; Instructions'!L30</f>
        <v>#DIV/0!</v>
      </c>
    </row>
    <row r="23" spans="1:19" ht="15.75" thickBot="1" x14ac:dyDescent="0.3">
      <c r="A23" s="75"/>
      <c r="B23" s="428"/>
      <c r="C23" s="429"/>
      <c r="D23" s="76"/>
      <c r="E23" s="77"/>
      <c r="F23" s="78"/>
      <c r="H23" s="171"/>
      <c r="I23" s="176"/>
      <c r="J23" s="172"/>
      <c r="K23" t="str">
        <f t="shared" si="0"/>
        <v/>
      </c>
      <c r="L23" t="str">
        <f t="shared" si="1"/>
        <v/>
      </c>
      <c r="M23" t="str">
        <f t="shared" si="2"/>
        <v/>
      </c>
      <c r="O23" s="210" t="s">
        <v>201</v>
      </c>
      <c r="P23" s="342"/>
      <c r="Q23" s="342" t="str">
        <f>IF(Q18="Northeast Region",10,IF(Q18="Southern Region",12,IF(Q18="Central Region",11,IF(Q18="Western Region",10,""))))</f>
        <v/>
      </c>
      <c r="R23" s="342" t="e">
        <f>'Setup &amp; Instructions'!L17</f>
        <v>#DIV/0!</v>
      </c>
      <c r="S23" s="343" t="e">
        <f>'Setup &amp; Instructions'!L31</f>
        <v>#DIV/0!</v>
      </c>
    </row>
    <row r="24" spans="1:19" x14ac:dyDescent="0.25">
      <c r="A24" s="75"/>
      <c r="B24" s="428"/>
      <c r="C24" s="429"/>
      <c r="D24" s="76"/>
      <c r="E24" s="77"/>
      <c r="F24" s="78"/>
      <c r="H24" s="171"/>
      <c r="I24" s="176"/>
      <c r="J24" s="172"/>
      <c r="K24" t="str">
        <f t="shared" si="0"/>
        <v/>
      </c>
      <c r="L24" t="str">
        <f t="shared" si="1"/>
        <v/>
      </c>
      <c r="M24" t="str">
        <f t="shared" si="2"/>
        <v/>
      </c>
    </row>
    <row r="25" spans="1:19" x14ac:dyDescent="0.25">
      <c r="A25" s="75"/>
      <c r="B25" s="428"/>
      <c r="C25" s="429"/>
      <c r="D25" s="76"/>
      <c r="E25" s="77"/>
      <c r="F25" s="78"/>
      <c r="H25" s="171"/>
      <c r="I25" s="176"/>
      <c r="J25" s="172"/>
      <c r="K25" t="str">
        <f t="shared" si="0"/>
        <v/>
      </c>
      <c r="L25" t="str">
        <f t="shared" si="1"/>
        <v/>
      </c>
      <c r="M25" t="str">
        <f t="shared" si="2"/>
        <v/>
      </c>
    </row>
    <row r="26" spans="1:19" x14ac:dyDescent="0.25">
      <c r="A26" s="75"/>
      <c r="B26" s="428"/>
      <c r="C26" s="429"/>
      <c r="D26" s="76"/>
      <c r="E26" s="77"/>
      <c r="F26" s="78"/>
      <c r="H26" s="171"/>
      <c r="I26" s="176"/>
      <c r="J26" s="172"/>
      <c r="K26" t="str">
        <f t="shared" si="0"/>
        <v/>
      </c>
      <c r="L26" t="str">
        <f t="shared" si="1"/>
        <v/>
      </c>
      <c r="M26" t="str">
        <f t="shared" si="2"/>
        <v/>
      </c>
    </row>
    <row r="27" spans="1:19" x14ac:dyDescent="0.25">
      <c r="A27" s="75"/>
      <c r="B27" s="428"/>
      <c r="C27" s="429"/>
      <c r="D27" s="76"/>
      <c r="E27" s="77"/>
      <c r="F27" s="78"/>
      <c r="H27" s="171"/>
      <c r="I27" s="176"/>
      <c r="J27" s="172"/>
      <c r="K27" t="str">
        <f t="shared" si="0"/>
        <v/>
      </c>
      <c r="L27" t="str">
        <f t="shared" si="1"/>
        <v/>
      </c>
      <c r="M27" t="str">
        <f t="shared" si="2"/>
        <v/>
      </c>
    </row>
    <row r="28" spans="1:19" x14ac:dyDescent="0.25">
      <c r="A28" s="75"/>
      <c r="B28" s="428"/>
      <c r="C28" s="429"/>
      <c r="D28" s="76"/>
      <c r="E28" s="77"/>
      <c r="F28" s="78"/>
      <c r="H28" s="171"/>
      <c r="I28" s="176"/>
      <c r="J28" s="172"/>
      <c r="K28" t="str">
        <f t="shared" si="0"/>
        <v/>
      </c>
      <c r="L28" t="str">
        <f t="shared" si="1"/>
        <v/>
      </c>
      <c r="M28" t="str">
        <f t="shared" si="2"/>
        <v/>
      </c>
    </row>
    <row r="29" spans="1:19" x14ac:dyDescent="0.25">
      <c r="A29" s="75"/>
      <c r="B29" s="428"/>
      <c r="C29" s="429"/>
      <c r="D29" s="76"/>
      <c r="E29" s="77"/>
      <c r="F29" s="78"/>
      <c r="H29" s="171"/>
      <c r="I29" s="176"/>
      <c r="J29" s="172"/>
      <c r="K29" t="str">
        <f t="shared" si="0"/>
        <v/>
      </c>
      <c r="L29" t="str">
        <f t="shared" si="1"/>
        <v/>
      </c>
      <c r="M29" t="str">
        <f t="shared" si="2"/>
        <v/>
      </c>
    </row>
    <row r="30" spans="1:19" x14ac:dyDescent="0.25">
      <c r="A30" s="75"/>
      <c r="B30" s="428"/>
      <c r="C30" s="429"/>
      <c r="D30" s="76"/>
      <c r="E30" s="77"/>
      <c r="F30" s="78"/>
      <c r="H30" s="171"/>
      <c r="I30" s="176"/>
      <c r="J30" s="172"/>
      <c r="K30" t="str">
        <f t="shared" si="0"/>
        <v/>
      </c>
      <c r="L30" t="str">
        <f t="shared" si="1"/>
        <v/>
      </c>
      <c r="M30" t="str">
        <f t="shared" si="2"/>
        <v/>
      </c>
    </row>
    <row r="31" spans="1:19" x14ac:dyDescent="0.25">
      <c r="A31" s="75"/>
      <c r="B31" s="428"/>
      <c r="C31" s="429"/>
      <c r="D31" s="76"/>
      <c r="E31" s="77"/>
      <c r="F31" s="78"/>
      <c r="H31" s="171"/>
      <c r="I31" s="176"/>
      <c r="J31" s="172"/>
      <c r="K31" t="str">
        <f t="shared" si="0"/>
        <v/>
      </c>
      <c r="L31" t="str">
        <f t="shared" si="1"/>
        <v/>
      </c>
      <c r="M31" t="str">
        <f t="shared" si="2"/>
        <v/>
      </c>
    </row>
    <row r="32" spans="1:19" x14ac:dyDescent="0.25">
      <c r="A32" s="75"/>
      <c r="B32" s="428"/>
      <c r="C32" s="429"/>
      <c r="D32" s="76"/>
      <c r="E32" s="77"/>
      <c r="F32" s="78"/>
      <c r="H32" s="171"/>
      <c r="I32" s="176"/>
      <c r="J32" s="172"/>
      <c r="K32" t="str">
        <f t="shared" si="0"/>
        <v/>
      </c>
      <c r="L32" t="str">
        <f t="shared" si="1"/>
        <v/>
      </c>
      <c r="M32" t="str">
        <f t="shared" si="2"/>
        <v/>
      </c>
    </row>
    <row r="33" spans="1:13" x14ac:dyDescent="0.25">
      <c r="A33" s="75"/>
      <c r="B33" s="428"/>
      <c r="C33" s="429"/>
      <c r="D33" s="76"/>
      <c r="E33" s="77"/>
      <c r="F33" s="78"/>
      <c r="H33" s="171"/>
      <c r="I33" s="176"/>
      <c r="J33" s="172"/>
      <c r="K33" t="str">
        <f t="shared" si="0"/>
        <v/>
      </c>
      <c r="L33" t="str">
        <f t="shared" si="1"/>
        <v/>
      </c>
      <c r="M33" t="str">
        <f t="shared" si="2"/>
        <v/>
      </c>
    </row>
    <row r="34" spans="1:13" x14ac:dyDescent="0.25">
      <c r="A34" s="75"/>
      <c r="B34" s="428"/>
      <c r="C34" s="429"/>
      <c r="D34" s="76"/>
      <c r="E34" s="77"/>
      <c r="F34" s="78"/>
      <c r="H34" s="171"/>
      <c r="I34" s="176"/>
      <c r="J34" s="172"/>
      <c r="K34" t="str">
        <f t="shared" si="0"/>
        <v/>
      </c>
      <c r="L34" t="str">
        <f t="shared" si="1"/>
        <v/>
      </c>
      <c r="M34" t="str">
        <f t="shared" si="2"/>
        <v/>
      </c>
    </row>
    <row r="35" spans="1:13" x14ac:dyDescent="0.25">
      <c r="A35" s="75"/>
      <c r="B35" s="428"/>
      <c r="C35" s="429"/>
      <c r="D35" s="76"/>
      <c r="E35" s="77"/>
      <c r="F35" s="78"/>
      <c r="H35" s="171"/>
      <c r="I35" s="176"/>
      <c r="J35" s="172"/>
      <c r="K35" t="str">
        <f t="shared" si="0"/>
        <v/>
      </c>
      <c r="L35" t="str">
        <f t="shared" si="1"/>
        <v/>
      </c>
      <c r="M35" t="str">
        <f t="shared" si="2"/>
        <v/>
      </c>
    </row>
    <row r="36" spans="1:13" x14ac:dyDescent="0.25">
      <c r="A36" s="75"/>
      <c r="B36" s="428"/>
      <c r="C36" s="429"/>
      <c r="D36" s="76"/>
      <c r="E36" s="77"/>
      <c r="F36" s="78"/>
      <c r="H36" s="171"/>
      <c r="I36" s="176"/>
      <c r="J36" s="172"/>
      <c r="K36" t="str">
        <f t="shared" si="0"/>
        <v/>
      </c>
      <c r="L36" t="str">
        <f t="shared" si="1"/>
        <v/>
      </c>
      <c r="M36" t="str">
        <f t="shared" si="2"/>
        <v/>
      </c>
    </row>
    <row r="37" spans="1:13" x14ac:dyDescent="0.25">
      <c r="A37" s="75"/>
      <c r="B37" s="428"/>
      <c r="C37" s="429"/>
      <c r="D37" s="76"/>
      <c r="E37" s="77"/>
      <c r="F37" s="78"/>
      <c r="H37" s="171"/>
      <c r="I37" s="176"/>
      <c r="J37" s="172"/>
      <c r="K37" t="str">
        <f t="shared" si="0"/>
        <v/>
      </c>
      <c r="L37" t="str">
        <f t="shared" si="1"/>
        <v/>
      </c>
      <c r="M37" t="str">
        <f t="shared" si="2"/>
        <v/>
      </c>
    </row>
    <row r="38" spans="1:13" x14ac:dyDescent="0.25">
      <c r="A38" s="75"/>
      <c r="B38" s="428"/>
      <c r="C38" s="429"/>
      <c r="D38" s="76"/>
      <c r="E38" s="77"/>
      <c r="F38" s="78"/>
      <c r="H38" s="171"/>
      <c r="I38" s="176"/>
      <c r="J38" s="172"/>
      <c r="K38" t="str">
        <f t="shared" si="0"/>
        <v/>
      </c>
      <c r="L38" t="str">
        <f t="shared" si="1"/>
        <v/>
      </c>
      <c r="M38" t="str">
        <f t="shared" si="2"/>
        <v/>
      </c>
    </row>
    <row r="39" spans="1:13" x14ac:dyDescent="0.25">
      <c r="A39" s="75"/>
      <c r="B39" s="428"/>
      <c r="C39" s="429"/>
      <c r="D39" s="76"/>
      <c r="E39" s="77"/>
      <c r="F39" s="78"/>
      <c r="H39" s="171"/>
      <c r="I39" s="176"/>
      <c r="J39" s="172"/>
      <c r="K39" t="str">
        <f t="shared" si="0"/>
        <v/>
      </c>
      <c r="L39" t="str">
        <f t="shared" si="1"/>
        <v/>
      </c>
      <c r="M39" t="str">
        <f t="shared" si="2"/>
        <v/>
      </c>
    </row>
    <row r="40" spans="1:13" x14ac:dyDescent="0.25">
      <c r="A40" s="75"/>
      <c r="B40" s="428"/>
      <c r="C40" s="429"/>
      <c r="D40" s="76"/>
      <c r="E40" s="77"/>
      <c r="F40" s="78"/>
      <c r="H40" s="171"/>
      <c r="I40" s="176"/>
      <c r="J40" s="172"/>
      <c r="K40" t="str">
        <f t="shared" si="0"/>
        <v/>
      </c>
      <c r="L40" t="str">
        <f t="shared" si="1"/>
        <v/>
      </c>
      <c r="M40" t="str">
        <f t="shared" si="2"/>
        <v/>
      </c>
    </row>
    <row r="41" spans="1:13" x14ac:dyDescent="0.25">
      <c r="A41" s="75"/>
      <c r="B41" s="428"/>
      <c r="C41" s="429"/>
      <c r="D41" s="76"/>
      <c r="E41" s="77"/>
      <c r="F41" s="78"/>
      <c r="H41" s="171"/>
      <c r="I41" s="176"/>
      <c r="J41" s="172"/>
      <c r="K41" t="str">
        <f t="shared" si="0"/>
        <v/>
      </c>
      <c r="L41" t="str">
        <f t="shared" si="1"/>
        <v/>
      </c>
      <c r="M41" t="str">
        <f t="shared" si="2"/>
        <v/>
      </c>
    </row>
    <row r="42" spans="1:13" x14ac:dyDescent="0.25">
      <c r="A42" s="75"/>
      <c r="B42" s="428"/>
      <c r="C42" s="429"/>
      <c r="D42" s="76"/>
      <c r="E42" s="77"/>
      <c r="F42" s="78"/>
      <c r="H42" s="171"/>
      <c r="I42" s="176"/>
      <c r="J42" s="172"/>
      <c r="K42" t="str">
        <f t="shared" si="0"/>
        <v/>
      </c>
      <c r="L42" t="str">
        <f t="shared" si="1"/>
        <v/>
      </c>
      <c r="M42" t="str">
        <f t="shared" si="2"/>
        <v/>
      </c>
    </row>
    <row r="43" spans="1:13" ht="15.75" thickBot="1" x14ac:dyDescent="0.3">
      <c r="A43" s="79"/>
      <c r="B43" s="430"/>
      <c r="C43" s="431"/>
      <c r="D43" s="80"/>
      <c r="E43" s="81"/>
      <c r="F43" s="82"/>
      <c r="H43" s="173"/>
      <c r="I43" s="177"/>
      <c r="J43" s="174"/>
      <c r="K43" t="str">
        <f t="shared" si="0"/>
        <v/>
      </c>
      <c r="L43" t="str">
        <f t="shared" si="1"/>
        <v/>
      </c>
      <c r="M43" t="str">
        <f t="shared" si="2"/>
        <v/>
      </c>
    </row>
  </sheetData>
  <sheetProtection selectLockedCells="1"/>
  <mergeCells count="55">
    <mergeCell ref="B40:C40"/>
    <mergeCell ref="B26:C26"/>
    <mergeCell ref="A15:C15"/>
    <mergeCell ref="D15:F15"/>
    <mergeCell ref="H15:J15"/>
    <mergeCell ref="B18:C18"/>
    <mergeCell ref="B19:C19"/>
    <mergeCell ref="B20:C20"/>
    <mergeCell ref="B21:C21"/>
    <mergeCell ref="B22:C22"/>
    <mergeCell ref="B23:C23"/>
    <mergeCell ref="B24:C24"/>
    <mergeCell ref="B25:C25"/>
    <mergeCell ref="B17:C17"/>
    <mergeCell ref="D16:D18"/>
    <mergeCell ref="E16:E18"/>
    <mergeCell ref="B41:C41"/>
    <mergeCell ref="B42:C42"/>
    <mergeCell ref="B43:C43"/>
    <mergeCell ref="B38:C38"/>
    <mergeCell ref="B27:C27"/>
    <mergeCell ref="B28:C28"/>
    <mergeCell ref="B29:C29"/>
    <mergeCell ref="B30:C30"/>
    <mergeCell ref="B31:C31"/>
    <mergeCell ref="B32:C32"/>
    <mergeCell ref="B33:C33"/>
    <mergeCell ref="B34:C34"/>
    <mergeCell ref="B35:C35"/>
    <mergeCell ref="B36:C36"/>
    <mergeCell ref="B37:C37"/>
    <mergeCell ref="B39:C39"/>
    <mergeCell ref="H8:J8"/>
    <mergeCell ref="A1:J1"/>
    <mergeCell ref="A2:J2"/>
    <mergeCell ref="A4:B5"/>
    <mergeCell ref="D4:F4"/>
    <mergeCell ref="H4:J4"/>
    <mergeCell ref="O1:S1"/>
    <mergeCell ref="O2:S2"/>
    <mergeCell ref="O4:O6"/>
    <mergeCell ref="P4:P6"/>
    <mergeCell ref="Q4:Q6"/>
    <mergeCell ref="R4:R6"/>
    <mergeCell ref="S4:S6"/>
    <mergeCell ref="O11:O13"/>
    <mergeCell ref="P11:P13"/>
    <mergeCell ref="Q11:Q13"/>
    <mergeCell ref="R11:R13"/>
    <mergeCell ref="S11:S13"/>
    <mergeCell ref="O18:O20"/>
    <mergeCell ref="P18:P20"/>
    <mergeCell ref="Q18:Q20"/>
    <mergeCell ref="R18:R20"/>
    <mergeCell ref="S18:S20"/>
  </mergeCells>
  <dataValidations count="2">
    <dataValidation type="whole" operator="greaterThanOrEqual" allowBlank="1" showInputMessage="1" showErrorMessage="1" error="Must be whole number" sqref="D19:F43 J19:J43" xr:uid="{00000000-0002-0000-0600-000000000000}">
      <formula1>0</formula1>
    </dataValidation>
    <dataValidation type="list" allowBlank="1" showErrorMessage="1" errorTitle="Unit Type Required" error="Must be pack, troop, team, crew, or ship" promptTitle="Unit Type" prompt="Pack_x000a_Troop_x000a_Team_x000a_Crew_x000a_Ship_x000a_Post" sqref="H19:H43" xr:uid="{00000000-0002-0000-0600-000001000000}">
      <formula1>$A$13:$F$13</formula1>
    </dataValidation>
  </dataValidations>
  <printOptions verticalCentered="1"/>
  <pageMargins left="0.65" right="0.65" top="0.75" bottom="0.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S43"/>
  <sheetViews>
    <sheetView topLeftCell="A3" workbookViewId="0">
      <selection activeCell="A6" sqref="A6"/>
    </sheetView>
  </sheetViews>
  <sheetFormatPr defaultRowHeight="15" x14ac:dyDescent="0.25"/>
  <cols>
    <col min="1" max="1" width="8.140625" customWidth="1"/>
    <col min="2" max="2" width="27" customWidth="1"/>
    <col min="3" max="3" width="1.5703125" customWidth="1"/>
    <col min="4" max="4" width="7.5703125" customWidth="1"/>
    <col min="5" max="5" width="7.7109375" customWidth="1"/>
    <col min="6" max="6" width="11" customWidth="1"/>
    <col min="7" max="7" width="1.5703125" customWidth="1"/>
    <col min="8" max="8" width="7.42578125" customWidth="1"/>
    <col min="9" max="9" width="8" customWidth="1"/>
    <col min="10" max="10" width="11" customWidth="1"/>
    <col min="11" max="11" width="4.42578125" hidden="1" customWidth="1"/>
    <col min="12" max="12" width="3.7109375" hidden="1" customWidth="1"/>
    <col min="13" max="13" width="4.42578125" hidden="1" customWidth="1"/>
    <col min="14" max="14" width="5.7109375" customWidth="1"/>
    <col min="15" max="15" width="18.42578125" bestFit="1" customWidth="1"/>
    <col min="16" max="16" width="8.5703125" bestFit="1" customWidth="1"/>
    <col min="17" max="17" width="9.85546875" bestFit="1" customWidth="1"/>
    <col min="18" max="18" width="10.85546875" customWidth="1"/>
    <col min="19" max="19" width="15" customWidth="1"/>
  </cols>
  <sheetData>
    <row r="1" spans="1:19" ht="21.75" customHeight="1" x14ac:dyDescent="0.25">
      <c r="A1" s="411" t="str">
        <f>'Setup &amp; Instructions'!G5&amp;" Membership Growth Opportunity"</f>
        <v xml:space="preserve"> Membership Growth Opportunity</v>
      </c>
      <c r="B1" s="411"/>
      <c r="C1" s="411"/>
      <c r="D1" s="411"/>
      <c r="E1" s="411"/>
      <c r="F1" s="411"/>
      <c r="G1" s="411"/>
      <c r="H1" s="411"/>
      <c r="I1" s="411"/>
      <c r="J1" s="411"/>
      <c r="O1" s="411" t="str">
        <f>"Membership Growth Opportunity"</f>
        <v>Membership Growth Opportunity</v>
      </c>
      <c r="P1" s="411"/>
      <c r="Q1" s="411"/>
      <c r="R1" s="411"/>
      <c r="S1" s="411"/>
    </row>
    <row r="2" spans="1:19" ht="17.649999999999999" customHeight="1" x14ac:dyDescent="0.25">
      <c r="A2" s="411" t="str">
        <f>'Setup &amp; Instructions'!C7&amp;" Council  -  "&amp;DistrictName&amp;" District  -  "&amp;'Setup &amp; Instructions'!C39</f>
        <v xml:space="preserve"> Council  -   District  -  </v>
      </c>
      <c r="B2" s="411"/>
      <c r="C2" s="411"/>
      <c r="D2" s="411"/>
      <c r="E2" s="411"/>
      <c r="F2" s="411"/>
      <c r="G2" s="411"/>
      <c r="H2" s="411"/>
      <c r="I2" s="411"/>
      <c r="J2" s="411"/>
      <c r="O2" s="411" t="s">
        <v>197</v>
      </c>
      <c r="P2" s="411"/>
      <c r="Q2" s="411"/>
      <c r="R2" s="411"/>
      <c r="S2" s="411"/>
    </row>
    <row r="3" spans="1:19" ht="23.1" customHeight="1" thickBot="1" x14ac:dyDescent="0.3"/>
    <row r="4" spans="1:19" ht="15.75" customHeight="1" thickBot="1" x14ac:dyDescent="0.3">
      <c r="A4" s="421" t="str">
        <f>"Totals for "&amp;'Setup &amp; Instructions'!C39</f>
        <v xml:space="preserve">Totals for </v>
      </c>
      <c r="B4" s="422"/>
      <c r="D4" s="432" t="s">
        <v>14</v>
      </c>
      <c r="E4" s="433"/>
      <c r="F4" s="434"/>
      <c r="H4" s="432" t="s">
        <v>15</v>
      </c>
      <c r="I4" s="433"/>
      <c r="J4" s="434"/>
      <c r="O4" s="401" t="s">
        <v>309</v>
      </c>
      <c r="P4" s="403" t="s">
        <v>198</v>
      </c>
      <c r="Q4" s="403" t="str">
        <f>'Setup &amp; Instructions'!C5</f>
        <v>NST 1</v>
      </c>
      <c r="R4" s="403" t="str">
        <f>'Setup &amp; Instructions'!C7&amp;" Council"</f>
        <v xml:space="preserve"> Council</v>
      </c>
      <c r="S4" s="399" t="str">
        <f>DistrictName&amp;" District"</f>
        <v xml:space="preserve"> District</v>
      </c>
    </row>
    <row r="5" spans="1:19" ht="39" thickBot="1" x14ac:dyDescent="0.3">
      <c r="A5" s="423"/>
      <c r="B5" s="424"/>
      <c r="D5" s="52" t="s">
        <v>12</v>
      </c>
      <c r="E5" s="93" t="s">
        <v>302</v>
      </c>
      <c r="F5" s="94" t="s">
        <v>262</v>
      </c>
      <c r="H5" s="52" t="s">
        <v>12</v>
      </c>
      <c r="I5" s="93" t="s">
        <v>302</v>
      </c>
      <c r="J5" s="94" t="s">
        <v>262</v>
      </c>
      <c r="O5" s="383"/>
      <c r="P5" s="386"/>
      <c r="Q5" s="386"/>
      <c r="R5" s="386"/>
      <c r="S5" s="397"/>
    </row>
    <row r="6" spans="1:19" ht="15.75" thickBot="1" x14ac:dyDescent="0.3">
      <c r="A6" s="14" t="s">
        <v>16</v>
      </c>
      <c r="B6" s="15"/>
      <c r="D6" s="23">
        <f>COUNT(K19:K43)</f>
        <v>0</v>
      </c>
      <c r="E6" s="24">
        <f>COUNT(L19:L43)</f>
        <v>0</v>
      </c>
      <c r="F6" s="25">
        <f>COUNT(M19:M43)</f>
        <v>0</v>
      </c>
      <c r="H6" s="192">
        <f>IF(ROUNDUP((((D8*H9)/100)-D6),0)&lt;0,0,ROUNDUP((((D8*H9)/100)-D6),0))</f>
        <v>0</v>
      </c>
      <c r="I6" s="191">
        <f>IF(ROUNDUP((((E8*I9)/100)-E6),0)&lt;0,0,ROUNDUP((((E8*I9)/100)-E6),0))</f>
        <v>0</v>
      </c>
      <c r="J6" s="193">
        <f>IF(ROUNDUP((((F8*J9)/100)-F6),0)&lt;0,0,ROUNDUP((((F8*J9)/100)-F6),0))</f>
        <v>0</v>
      </c>
      <c r="O6" s="402"/>
      <c r="P6" s="404"/>
      <c r="Q6" s="404"/>
      <c r="R6" s="404"/>
      <c r="S6" s="400"/>
    </row>
    <row r="7" spans="1:19" ht="15.75" thickBot="1" x14ac:dyDescent="0.3">
      <c r="A7" s="16" t="s">
        <v>17</v>
      </c>
      <c r="B7" s="17"/>
      <c r="D7" s="2">
        <f>SUM(K19:K43)</f>
        <v>0</v>
      </c>
      <c r="E7" s="3">
        <f>SUM(L19:L43)</f>
        <v>0</v>
      </c>
      <c r="F7" s="4">
        <f>SUM(M19:M43)</f>
        <v>0</v>
      </c>
      <c r="H7" s="64">
        <f>IF(H10*D8-D7&lt;0,0,H10*D8-D7)</f>
        <v>0</v>
      </c>
      <c r="I7" s="65">
        <f>IF(I10*E8-E7&lt;0,0,I10*E8-E7)</f>
        <v>0</v>
      </c>
      <c r="J7" s="66">
        <f>IF(J10*F8-F7&lt;0,0,J10*F8-F7)</f>
        <v>0</v>
      </c>
      <c r="O7" s="203" t="s">
        <v>199</v>
      </c>
      <c r="P7" s="204"/>
      <c r="Q7" s="204" t="str">
        <f>IF(Q4="Northeast Region",0.28,IF(Q4="Southern Region",0.26,IF(Q4="Central Region",0.4,IF(Q4="Western Region",0.46,""))))</f>
        <v/>
      </c>
      <c r="R7" s="204" t="e">
        <f>'Setup &amp; Instructions'!D15</f>
        <v>#DIV/0!</v>
      </c>
      <c r="S7" s="205" t="e">
        <f>'Setup &amp; Instructions'!D29</f>
        <v>#DIV/0!</v>
      </c>
    </row>
    <row r="8" spans="1:19" ht="15.75" thickBot="1" x14ac:dyDescent="0.3">
      <c r="A8" s="16" t="s">
        <v>18</v>
      </c>
      <c r="B8" s="17"/>
      <c r="D8" s="2">
        <f>SUM(D19:D43)</f>
        <v>0</v>
      </c>
      <c r="E8" s="3">
        <f>SUM(E19:E43)</f>
        <v>0</v>
      </c>
      <c r="F8" s="4">
        <f>SUM(F19:F43)</f>
        <v>0</v>
      </c>
      <c r="H8" s="425" t="s">
        <v>46</v>
      </c>
      <c r="I8" s="426"/>
      <c r="J8" s="427"/>
      <c r="O8" s="206" t="s">
        <v>200</v>
      </c>
      <c r="P8" s="207"/>
      <c r="Q8" s="207" t="str">
        <f>IF(Q4="Northeast Region",0.11,IF(Q4="Southern region",0.107,IF(Q4="Central Region",0.151,IF(Q4="Western Region",0.1,""))))</f>
        <v/>
      </c>
      <c r="R8" s="208" t="e">
        <f>'Setup &amp; Instructions'!D16</f>
        <v>#DIV/0!</v>
      </c>
      <c r="S8" s="209" t="e">
        <f>'Setup &amp; Instructions'!D30</f>
        <v>#DIV/0!</v>
      </c>
    </row>
    <row r="9" spans="1:19" ht="15.75" thickBot="1" x14ac:dyDescent="0.3">
      <c r="A9" s="16" t="s">
        <v>19</v>
      </c>
      <c r="B9" s="17"/>
      <c r="D9" s="5">
        <f>IF(D8=0,0,(D6*100)/D8)</f>
        <v>0</v>
      </c>
      <c r="E9" s="6">
        <f>IF(E8=0,0,(E6*100)/E8)</f>
        <v>0</v>
      </c>
      <c r="F9" s="7">
        <f>IF(F8=0,0,(F6*100)/F8)</f>
        <v>0</v>
      </c>
      <c r="H9" s="95"/>
      <c r="I9" s="96"/>
      <c r="J9" s="97"/>
      <c r="O9" s="210" t="s">
        <v>201</v>
      </c>
      <c r="P9" s="342"/>
      <c r="Q9" s="342" t="str">
        <f>IF(Q4="Northeast Region",39,IF(Q4="Southern Region",41,IF(Q4="Central Region",38,IF(Q4="Western Region",22,""))))</f>
        <v/>
      </c>
      <c r="R9" s="342" t="e">
        <f>'Setup &amp; Instructions'!D17</f>
        <v>#DIV/0!</v>
      </c>
      <c r="S9" s="343" t="e">
        <f>'Setup &amp; Instructions'!D31</f>
        <v>#DIV/0!</v>
      </c>
    </row>
    <row r="10" spans="1:19" ht="15.75" thickBot="1" x14ac:dyDescent="0.3">
      <c r="A10" s="16" t="s">
        <v>20</v>
      </c>
      <c r="B10" s="17"/>
      <c r="D10" s="8">
        <f>IF(D8=0,0,D7/D8)</f>
        <v>0</v>
      </c>
      <c r="E10" s="9">
        <f>IF(E8=0,0,E7/E8)</f>
        <v>0</v>
      </c>
      <c r="F10" s="10">
        <f>IF(F8=0,0,F7/F8)</f>
        <v>0</v>
      </c>
      <c r="H10" s="98"/>
      <c r="I10" s="99"/>
      <c r="J10" s="100"/>
      <c r="Q10" s="226"/>
    </row>
    <row r="11" spans="1:19" ht="15.75" customHeight="1" thickBot="1" x14ac:dyDescent="0.3">
      <c r="A11" s="18" t="s">
        <v>21</v>
      </c>
      <c r="B11" s="19"/>
      <c r="D11" s="11">
        <f>IF(D6=0,0,D7/D6)</f>
        <v>0</v>
      </c>
      <c r="E11" s="12">
        <f>IF(E6=0,0,E7/E6)</f>
        <v>0</v>
      </c>
      <c r="F11" s="13">
        <f>IF(F6=0,0,F7/F6)</f>
        <v>0</v>
      </c>
      <c r="H11" s="20"/>
      <c r="I11" s="21"/>
      <c r="J11" s="22"/>
      <c r="O11" s="401" t="s">
        <v>310</v>
      </c>
      <c r="P11" s="403" t="s">
        <v>198</v>
      </c>
      <c r="Q11" s="385" t="str">
        <f>'Setup &amp; Instructions'!C5&amp;" Region"</f>
        <v>NST 1 Region</v>
      </c>
      <c r="R11" s="403" t="str">
        <f>'Setup &amp; Instructions'!C7&amp;" Council"</f>
        <v xml:space="preserve"> Council</v>
      </c>
      <c r="S11" s="399" t="str">
        <f>DistrictName&amp;" District"</f>
        <v xml:space="preserve"> District</v>
      </c>
    </row>
    <row r="12" spans="1:19" ht="21.75" customHeight="1" x14ac:dyDescent="0.25">
      <c r="O12" s="383"/>
      <c r="P12" s="386"/>
      <c r="Q12" s="386"/>
      <c r="R12" s="386"/>
      <c r="S12" s="397"/>
    </row>
    <row r="13" spans="1:19" ht="12.75" customHeight="1" thickBot="1" x14ac:dyDescent="0.3">
      <c r="A13" s="168" t="s">
        <v>3</v>
      </c>
      <c r="B13" s="168" t="s">
        <v>4</v>
      </c>
      <c r="C13" s="168" t="s">
        <v>5</v>
      </c>
      <c r="D13" s="168" t="s">
        <v>6</v>
      </c>
      <c r="E13" s="168" t="s">
        <v>74</v>
      </c>
      <c r="F13" s="168" t="s">
        <v>270</v>
      </c>
      <c r="H13" s="168"/>
      <c r="O13" s="402"/>
      <c r="P13" s="404"/>
      <c r="Q13" s="387"/>
      <c r="R13" s="404"/>
      <c r="S13" s="400"/>
    </row>
    <row r="14" spans="1:19" ht="21.75" customHeight="1" thickBot="1" x14ac:dyDescent="0.3">
      <c r="A14" s="26" t="s">
        <v>274</v>
      </c>
      <c r="B14" s="1"/>
      <c r="D14" s="1"/>
      <c r="E14" s="1"/>
      <c r="F14" s="1"/>
      <c r="O14" s="203" t="s">
        <v>199</v>
      </c>
      <c r="P14" s="204"/>
      <c r="Q14" s="204" t="str">
        <f>IF(Q11="Northeast Region",0.45,IF(Q11="Southern Region",0.37,IF(Q11="Central Region",0.51,IF(Q11="Western Region",0.75,""))))</f>
        <v/>
      </c>
      <c r="R14" s="204" t="e">
        <f>'Setup &amp; Instructions'!H15</f>
        <v>#DIV/0!</v>
      </c>
      <c r="S14" s="205" t="e">
        <f>'Setup &amp; Instructions'!H29</f>
        <v>#DIV/0!</v>
      </c>
    </row>
    <row r="15" spans="1:19" ht="15.75" thickBot="1" x14ac:dyDescent="0.3">
      <c r="A15" s="412" t="s">
        <v>0</v>
      </c>
      <c r="B15" s="413"/>
      <c r="C15" s="414"/>
      <c r="D15" s="412" t="s">
        <v>301</v>
      </c>
      <c r="E15" s="413"/>
      <c r="F15" s="414"/>
      <c r="H15" s="415" t="s">
        <v>11</v>
      </c>
      <c r="I15" s="416"/>
      <c r="J15" s="417"/>
      <c r="O15" s="206" t="s">
        <v>200</v>
      </c>
      <c r="P15" s="207"/>
      <c r="Q15" s="236" t="str">
        <f>IF(Q11="Northeast Region",0.109,IF(Q11="Southern region",0.085,IF(Q11="Central Region",0.106,IF(Q11="Western Region",0.196,""))))</f>
        <v/>
      </c>
      <c r="R15" s="208" t="e">
        <f>'Setup &amp; Instructions'!H16</f>
        <v>#DIV/0!</v>
      </c>
      <c r="S15" s="209" t="e">
        <f>'Setup &amp; Instructions'!H30</f>
        <v>#DIV/0!</v>
      </c>
    </row>
    <row r="16" spans="1:19" ht="15.75" thickBot="1" x14ac:dyDescent="0.3">
      <c r="A16" s="227"/>
      <c r="B16" s="224"/>
      <c r="C16" s="225"/>
      <c r="D16" s="390" t="s">
        <v>308</v>
      </c>
      <c r="E16" s="393" t="s">
        <v>117</v>
      </c>
      <c r="F16" s="215" t="s">
        <v>203</v>
      </c>
      <c r="H16" s="178"/>
      <c r="I16" s="220"/>
      <c r="J16" s="218"/>
      <c r="O16" s="210" t="s">
        <v>201</v>
      </c>
      <c r="P16" s="342"/>
      <c r="Q16" s="342" t="str">
        <f>IF(Q11="Northeast Region",24,IF(Q11="Southern Region",23,IF(Q11="Central Region",21,IF(Q11="Western Region",26,""))))</f>
        <v/>
      </c>
      <c r="R16" s="342" t="e">
        <f>'Setup &amp; Instructions'!H17</f>
        <v>#DIV/0!</v>
      </c>
      <c r="S16" s="343" t="e">
        <f>'Setup &amp; Instructions'!H31</f>
        <v>#DIV/0!</v>
      </c>
    </row>
    <row r="17" spans="1:19" ht="15.75" thickBot="1" x14ac:dyDescent="0.3">
      <c r="A17" s="228" t="s">
        <v>13</v>
      </c>
      <c r="B17" s="380" t="s">
        <v>23</v>
      </c>
      <c r="C17" s="381"/>
      <c r="D17" s="391"/>
      <c r="E17" s="394"/>
      <c r="F17" s="229" t="s">
        <v>205</v>
      </c>
      <c r="H17" s="216" t="s">
        <v>10</v>
      </c>
      <c r="I17" s="213" t="s">
        <v>1</v>
      </c>
      <c r="J17" s="214" t="s">
        <v>2</v>
      </c>
      <c r="P17" s="222"/>
      <c r="Q17" s="222"/>
      <c r="R17" s="223"/>
      <c r="S17" s="222"/>
    </row>
    <row r="18" spans="1:19" ht="15.75" thickBot="1" x14ac:dyDescent="0.3">
      <c r="A18" s="211"/>
      <c r="B18" s="407"/>
      <c r="C18" s="408"/>
      <c r="D18" s="392"/>
      <c r="E18" s="395"/>
      <c r="F18" s="212" t="s">
        <v>204</v>
      </c>
      <c r="H18" s="217"/>
      <c r="I18" s="221"/>
      <c r="J18" s="219"/>
      <c r="K18" t="s">
        <v>7</v>
      </c>
      <c r="L18" t="s">
        <v>8</v>
      </c>
      <c r="M18" t="s">
        <v>192</v>
      </c>
      <c r="O18" s="382" t="s">
        <v>202</v>
      </c>
      <c r="P18" s="385" t="s">
        <v>198</v>
      </c>
      <c r="Q18" s="385" t="str">
        <f>'Setup &amp; Instructions'!C5&amp;" Region"</f>
        <v>NST 1 Region</v>
      </c>
      <c r="R18" s="403" t="str">
        <f>'Setup &amp; Instructions'!C7&amp;" Council"</f>
        <v xml:space="preserve"> Council</v>
      </c>
      <c r="S18" s="396" t="str">
        <f>DistrictName&amp;" District"</f>
        <v xml:space="preserve"> District</v>
      </c>
    </row>
    <row r="19" spans="1:19" x14ac:dyDescent="0.25">
      <c r="A19" s="74"/>
      <c r="B19" s="409"/>
      <c r="C19" s="410"/>
      <c r="D19" s="89"/>
      <c r="E19" s="90"/>
      <c r="F19" s="91"/>
      <c r="H19" s="247"/>
      <c r="I19" s="175"/>
      <c r="J19" s="170"/>
      <c r="K19" t="str">
        <f>IF(H19="pack",J19,"")</f>
        <v/>
      </c>
      <c r="L19" t="str">
        <f>IF(OR(H19="Troop",H19="Team"),J19,"")</f>
        <v/>
      </c>
      <c r="M19" t="str">
        <f>IF(OR(H19="Crew",H19="Ship", H19="Post", H19="Club"),J19,"")</f>
        <v/>
      </c>
      <c r="O19" s="383"/>
      <c r="P19" s="386"/>
      <c r="Q19" s="386"/>
      <c r="R19" s="386"/>
      <c r="S19" s="397"/>
    </row>
    <row r="20" spans="1:19" ht="15" customHeight="1" thickBot="1" x14ac:dyDescent="0.3">
      <c r="A20" s="75"/>
      <c r="B20" s="388"/>
      <c r="C20" s="389"/>
      <c r="D20" s="76"/>
      <c r="E20" s="77"/>
      <c r="F20" s="78"/>
      <c r="H20" s="171"/>
      <c r="I20" s="176"/>
      <c r="J20" s="172"/>
      <c r="K20" t="str">
        <f t="shared" ref="K20:K43" si="0">IF(H20="pack",J20,"")</f>
        <v/>
      </c>
      <c r="L20" t="str">
        <f t="shared" ref="L20:L43" si="1">IF(OR(H20="Troop",H20="Team"),J20,"")</f>
        <v/>
      </c>
      <c r="M20" t="str">
        <f t="shared" ref="M20:M43" si="2">IF(OR(H20="Crew",H20="Ship", H20="Post", H20="Club"),J20,"")</f>
        <v/>
      </c>
      <c r="O20" s="384"/>
      <c r="P20" s="387"/>
      <c r="Q20" s="387"/>
      <c r="R20" s="404"/>
      <c r="S20" s="398"/>
    </row>
    <row r="21" spans="1:19" x14ac:dyDescent="0.25">
      <c r="A21" s="75"/>
      <c r="B21" s="388"/>
      <c r="C21" s="389"/>
      <c r="D21" s="76"/>
      <c r="E21" s="77"/>
      <c r="F21" s="78"/>
      <c r="H21" s="171"/>
      <c r="I21" s="176"/>
      <c r="J21" s="172"/>
      <c r="K21" t="str">
        <f t="shared" si="0"/>
        <v/>
      </c>
      <c r="L21" t="str">
        <f t="shared" si="1"/>
        <v/>
      </c>
      <c r="M21" t="str">
        <f t="shared" si="2"/>
        <v/>
      </c>
      <c r="O21" s="203" t="s">
        <v>199</v>
      </c>
      <c r="P21" s="204"/>
      <c r="Q21" s="204" t="str">
        <f>IF(Q18="Northeast Region",0.04,IF(Q18="Southern Region",0.04,IF(Q18="Central Region",0.05,IF(Q18="Western Region",0.03,""))))</f>
        <v/>
      </c>
      <c r="R21" s="204" t="e">
        <f>'Setup &amp; Instructions'!L15</f>
        <v>#DIV/0!</v>
      </c>
      <c r="S21" s="205" t="e">
        <f>'Setup &amp; Instructions'!L29</f>
        <v>#DIV/0!</v>
      </c>
    </row>
    <row r="22" spans="1:19" x14ac:dyDescent="0.25">
      <c r="A22" s="75"/>
      <c r="B22" s="388"/>
      <c r="C22" s="389"/>
      <c r="D22" s="76"/>
      <c r="E22" s="77"/>
      <c r="F22" s="78"/>
      <c r="H22" s="171"/>
      <c r="I22" s="176"/>
      <c r="J22" s="172"/>
      <c r="K22" t="str">
        <f t="shared" si="0"/>
        <v/>
      </c>
      <c r="L22" t="str">
        <f t="shared" si="1"/>
        <v/>
      </c>
      <c r="M22" t="str">
        <f t="shared" si="2"/>
        <v/>
      </c>
      <c r="O22" s="206" t="s">
        <v>200</v>
      </c>
      <c r="P22" s="207"/>
      <c r="Q22" s="236" t="str">
        <f>IF(Q18="Northeast Region",0.004,IF(Q18="Southern region",0.005,IF(Q18="Central Region",0.005,IF(Q18="Western Region",0,""))))</f>
        <v/>
      </c>
      <c r="R22" s="208" t="e">
        <f>'Setup &amp; Instructions'!L16</f>
        <v>#DIV/0!</v>
      </c>
      <c r="S22" s="209" t="e">
        <f>'Setup &amp; Instructions'!L30</f>
        <v>#DIV/0!</v>
      </c>
    </row>
    <row r="23" spans="1:19" ht="15.75" thickBot="1" x14ac:dyDescent="0.3">
      <c r="A23" s="75"/>
      <c r="B23" s="428"/>
      <c r="C23" s="429"/>
      <c r="D23" s="76"/>
      <c r="E23" s="77"/>
      <c r="F23" s="78"/>
      <c r="H23" s="171"/>
      <c r="I23" s="176"/>
      <c r="J23" s="172"/>
      <c r="K23" t="str">
        <f t="shared" si="0"/>
        <v/>
      </c>
      <c r="L23" t="str">
        <f t="shared" si="1"/>
        <v/>
      </c>
      <c r="M23" t="str">
        <f t="shared" si="2"/>
        <v/>
      </c>
      <c r="O23" s="210" t="s">
        <v>201</v>
      </c>
      <c r="P23" s="342"/>
      <c r="Q23" s="342" t="str">
        <f>IF(Q18="Northeast Region",10,IF(Q18="Southern Region",12,IF(Q18="Central Region",11,IF(Q18="Western Region",10,""))))</f>
        <v/>
      </c>
      <c r="R23" s="342" t="e">
        <f>'Setup &amp; Instructions'!L17</f>
        <v>#DIV/0!</v>
      </c>
      <c r="S23" s="343" t="e">
        <f>'Setup &amp; Instructions'!L31</f>
        <v>#DIV/0!</v>
      </c>
    </row>
    <row r="24" spans="1:19" x14ac:dyDescent="0.25">
      <c r="A24" s="75"/>
      <c r="B24" s="428"/>
      <c r="C24" s="429"/>
      <c r="D24" s="76"/>
      <c r="E24" s="77"/>
      <c r="F24" s="78"/>
      <c r="H24" s="171"/>
      <c r="I24" s="176"/>
      <c r="J24" s="172"/>
      <c r="K24" t="str">
        <f t="shared" si="0"/>
        <v/>
      </c>
      <c r="L24" t="str">
        <f t="shared" si="1"/>
        <v/>
      </c>
      <c r="M24" t="str">
        <f t="shared" si="2"/>
        <v/>
      </c>
    </row>
    <row r="25" spans="1:19" x14ac:dyDescent="0.25">
      <c r="A25" s="75"/>
      <c r="B25" s="428"/>
      <c r="C25" s="429"/>
      <c r="D25" s="76"/>
      <c r="E25" s="77"/>
      <c r="F25" s="78"/>
      <c r="H25" s="171"/>
      <c r="I25" s="176"/>
      <c r="J25" s="172"/>
      <c r="K25" t="str">
        <f t="shared" si="0"/>
        <v/>
      </c>
      <c r="L25" t="str">
        <f t="shared" si="1"/>
        <v/>
      </c>
      <c r="M25" t="str">
        <f t="shared" si="2"/>
        <v/>
      </c>
    </row>
    <row r="26" spans="1:19" x14ac:dyDescent="0.25">
      <c r="A26" s="75"/>
      <c r="B26" s="428"/>
      <c r="C26" s="429"/>
      <c r="D26" s="76"/>
      <c r="E26" s="77"/>
      <c r="F26" s="78"/>
      <c r="H26" s="171"/>
      <c r="I26" s="176"/>
      <c r="J26" s="172"/>
      <c r="K26" t="str">
        <f t="shared" si="0"/>
        <v/>
      </c>
      <c r="L26" t="str">
        <f t="shared" si="1"/>
        <v/>
      </c>
      <c r="M26" t="str">
        <f t="shared" si="2"/>
        <v/>
      </c>
    </row>
    <row r="27" spans="1:19" x14ac:dyDescent="0.25">
      <c r="A27" s="75"/>
      <c r="B27" s="428"/>
      <c r="C27" s="429"/>
      <c r="D27" s="76"/>
      <c r="E27" s="77"/>
      <c r="F27" s="78"/>
      <c r="H27" s="171"/>
      <c r="I27" s="176"/>
      <c r="J27" s="172"/>
      <c r="K27" t="str">
        <f t="shared" si="0"/>
        <v/>
      </c>
      <c r="L27" t="str">
        <f t="shared" si="1"/>
        <v/>
      </c>
      <c r="M27" t="str">
        <f t="shared" si="2"/>
        <v/>
      </c>
    </row>
    <row r="28" spans="1:19" x14ac:dyDescent="0.25">
      <c r="A28" s="75"/>
      <c r="B28" s="428"/>
      <c r="C28" s="429"/>
      <c r="D28" s="76"/>
      <c r="E28" s="77"/>
      <c r="F28" s="78"/>
      <c r="H28" s="171"/>
      <c r="I28" s="176"/>
      <c r="J28" s="172"/>
      <c r="K28" t="str">
        <f t="shared" si="0"/>
        <v/>
      </c>
      <c r="L28" t="str">
        <f t="shared" si="1"/>
        <v/>
      </c>
      <c r="M28" t="str">
        <f t="shared" si="2"/>
        <v/>
      </c>
    </row>
    <row r="29" spans="1:19" x14ac:dyDescent="0.25">
      <c r="A29" s="75"/>
      <c r="B29" s="428"/>
      <c r="C29" s="429"/>
      <c r="D29" s="76"/>
      <c r="E29" s="77"/>
      <c r="F29" s="78"/>
      <c r="H29" s="171"/>
      <c r="I29" s="176"/>
      <c r="J29" s="172"/>
      <c r="K29" t="str">
        <f t="shared" si="0"/>
        <v/>
      </c>
      <c r="L29" t="str">
        <f t="shared" si="1"/>
        <v/>
      </c>
      <c r="M29" t="str">
        <f t="shared" si="2"/>
        <v/>
      </c>
    </row>
    <row r="30" spans="1:19" x14ac:dyDescent="0.25">
      <c r="A30" s="75"/>
      <c r="B30" s="428"/>
      <c r="C30" s="429"/>
      <c r="D30" s="76"/>
      <c r="E30" s="77"/>
      <c r="F30" s="78"/>
      <c r="H30" s="171"/>
      <c r="I30" s="176"/>
      <c r="J30" s="172"/>
      <c r="K30" t="str">
        <f t="shared" si="0"/>
        <v/>
      </c>
      <c r="L30" t="str">
        <f t="shared" si="1"/>
        <v/>
      </c>
      <c r="M30" t="str">
        <f t="shared" si="2"/>
        <v/>
      </c>
    </row>
    <row r="31" spans="1:19" x14ac:dyDescent="0.25">
      <c r="A31" s="75"/>
      <c r="B31" s="428"/>
      <c r="C31" s="429"/>
      <c r="D31" s="76"/>
      <c r="E31" s="77"/>
      <c r="F31" s="78"/>
      <c r="H31" s="171"/>
      <c r="I31" s="176"/>
      <c r="J31" s="172"/>
      <c r="K31" t="str">
        <f t="shared" si="0"/>
        <v/>
      </c>
      <c r="L31" t="str">
        <f t="shared" si="1"/>
        <v/>
      </c>
      <c r="M31" t="str">
        <f t="shared" si="2"/>
        <v/>
      </c>
    </row>
    <row r="32" spans="1:19" x14ac:dyDescent="0.25">
      <c r="A32" s="75"/>
      <c r="B32" s="428"/>
      <c r="C32" s="429"/>
      <c r="D32" s="76"/>
      <c r="E32" s="77"/>
      <c r="F32" s="78"/>
      <c r="H32" s="171"/>
      <c r="I32" s="176"/>
      <c r="J32" s="172"/>
      <c r="K32" t="str">
        <f t="shared" si="0"/>
        <v/>
      </c>
      <c r="L32" t="str">
        <f t="shared" si="1"/>
        <v/>
      </c>
      <c r="M32" t="str">
        <f t="shared" si="2"/>
        <v/>
      </c>
    </row>
    <row r="33" spans="1:13" x14ac:dyDescent="0.25">
      <c r="A33" s="75"/>
      <c r="B33" s="428"/>
      <c r="C33" s="429"/>
      <c r="D33" s="76"/>
      <c r="E33" s="77"/>
      <c r="F33" s="78"/>
      <c r="H33" s="171"/>
      <c r="I33" s="176"/>
      <c r="J33" s="172"/>
      <c r="K33" t="str">
        <f t="shared" si="0"/>
        <v/>
      </c>
      <c r="L33" t="str">
        <f t="shared" si="1"/>
        <v/>
      </c>
      <c r="M33" t="str">
        <f t="shared" si="2"/>
        <v/>
      </c>
    </row>
    <row r="34" spans="1:13" x14ac:dyDescent="0.25">
      <c r="A34" s="75"/>
      <c r="B34" s="428"/>
      <c r="C34" s="429"/>
      <c r="D34" s="76"/>
      <c r="E34" s="77"/>
      <c r="F34" s="78"/>
      <c r="H34" s="171"/>
      <c r="I34" s="176"/>
      <c r="J34" s="172"/>
      <c r="K34" t="str">
        <f t="shared" si="0"/>
        <v/>
      </c>
      <c r="L34" t="str">
        <f t="shared" si="1"/>
        <v/>
      </c>
      <c r="M34" t="str">
        <f t="shared" si="2"/>
        <v/>
      </c>
    </row>
    <row r="35" spans="1:13" x14ac:dyDescent="0.25">
      <c r="A35" s="75"/>
      <c r="B35" s="428"/>
      <c r="C35" s="429"/>
      <c r="D35" s="76"/>
      <c r="E35" s="77"/>
      <c r="F35" s="78"/>
      <c r="H35" s="171"/>
      <c r="I35" s="176"/>
      <c r="J35" s="172"/>
      <c r="K35" t="str">
        <f t="shared" si="0"/>
        <v/>
      </c>
      <c r="L35" t="str">
        <f t="shared" si="1"/>
        <v/>
      </c>
      <c r="M35" t="str">
        <f t="shared" si="2"/>
        <v/>
      </c>
    </row>
    <row r="36" spans="1:13" x14ac:dyDescent="0.25">
      <c r="A36" s="75"/>
      <c r="B36" s="428"/>
      <c r="C36" s="429"/>
      <c r="D36" s="76"/>
      <c r="E36" s="77"/>
      <c r="F36" s="78"/>
      <c r="H36" s="171"/>
      <c r="I36" s="176"/>
      <c r="J36" s="172"/>
      <c r="K36" t="str">
        <f t="shared" si="0"/>
        <v/>
      </c>
      <c r="L36" t="str">
        <f t="shared" si="1"/>
        <v/>
      </c>
      <c r="M36" t="str">
        <f t="shared" si="2"/>
        <v/>
      </c>
    </row>
    <row r="37" spans="1:13" x14ac:dyDescent="0.25">
      <c r="A37" s="75"/>
      <c r="B37" s="428"/>
      <c r="C37" s="429"/>
      <c r="D37" s="76"/>
      <c r="E37" s="77"/>
      <c r="F37" s="78"/>
      <c r="H37" s="171"/>
      <c r="I37" s="176"/>
      <c r="J37" s="172"/>
      <c r="K37" t="str">
        <f t="shared" si="0"/>
        <v/>
      </c>
      <c r="L37" t="str">
        <f t="shared" si="1"/>
        <v/>
      </c>
      <c r="M37" t="str">
        <f t="shared" si="2"/>
        <v/>
      </c>
    </row>
    <row r="38" spans="1:13" x14ac:dyDescent="0.25">
      <c r="A38" s="75"/>
      <c r="B38" s="428"/>
      <c r="C38" s="429"/>
      <c r="D38" s="76"/>
      <c r="E38" s="77"/>
      <c r="F38" s="78"/>
      <c r="H38" s="171"/>
      <c r="I38" s="176"/>
      <c r="J38" s="172"/>
      <c r="K38" t="str">
        <f t="shared" si="0"/>
        <v/>
      </c>
      <c r="L38" t="str">
        <f t="shared" si="1"/>
        <v/>
      </c>
      <c r="M38" t="str">
        <f t="shared" si="2"/>
        <v/>
      </c>
    </row>
    <row r="39" spans="1:13" x14ac:dyDescent="0.25">
      <c r="A39" s="75"/>
      <c r="B39" s="428"/>
      <c r="C39" s="429"/>
      <c r="D39" s="76"/>
      <c r="E39" s="77"/>
      <c r="F39" s="78"/>
      <c r="H39" s="171"/>
      <c r="I39" s="176"/>
      <c r="J39" s="172"/>
      <c r="K39" t="str">
        <f t="shared" si="0"/>
        <v/>
      </c>
      <c r="L39" t="str">
        <f t="shared" si="1"/>
        <v/>
      </c>
      <c r="M39" t="str">
        <f t="shared" si="2"/>
        <v/>
      </c>
    </row>
    <row r="40" spans="1:13" x14ac:dyDescent="0.25">
      <c r="A40" s="75"/>
      <c r="B40" s="428"/>
      <c r="C40" s="429"/>
      <c r="D40" s="76"/>
      <c r="E40" s="77"/>
      <c r="F40" s="78"/>
      <c r="H40" s="171"/>
      <c r="I40" s="176"/>
      <c r="J40" s="172"/>
      <c r="K40" t="str">
        <f t="shared" si="0"/>
        <v/>
      </c>
      <c r="L40" t="str">
        <f t="shared" si="1"/>
        <v/>
      </c>
      <c r="M40" t="str">
        <f t="shared" si="2"/>
        <v/>
      </c>
    </row>
    <row r="41" spans="1:13" x14ac:dyDescent="0.25">
      <c r="A41" s="75"/>
      <c r="B41" s="428"/>
      <c r="C41" s="429"/>
      <c r="D41" s="76"/>
      <c r="E41" s="77"/>
      <c r="F41" s="78"/>
      <c r="H41" s="171"/>
      <c r="I41" s="176"/>
      <c r="J41" s="172"/>
      <c r="K41" t="str">
        <f t="shared" si="0"/>
        <v/>
      </c>
      <c r="L41" t="str">
        <f t="shared" si="1"/>
        <v/>
      </c>
      <c r="M41" t="str">
        <f t="shared" si="2"/>
        <v/>
      </c>
    </row>
    <row r="42" spans="1:13" x14ac:dyDescent="0.25">
      <c r="A42" s="75"/>
      <c r="B42" s="428"/>
      <c r="C42" s="429"/>
      <c r="D42" s="76"/>
      <c r="E42" s="77"/>
      <c r="F42" s="78"/>
      <c r="H42" s="171"/>
      <c r="I42" s="176"/>
      <c r="J42" s="172"/>
      <c r="K42" t="str">
        <f t="shared" si="0"/>
        <v/>
      </c>
      <c r="L42" t="str">
        <f t="shared" si="1"/>
        <v/>
      </c>
      <c r="M42" t="str">
        <f t="shared" si="2"/>
        <v/>
      </c>
    </row>
    <row r="43" spans="1:13" ht="15.75" thickBot="1" x14ac:dyDescent="0.3">
      <c r="A43" s="79"/>
      <c r="B43" s="430"/>
      <c r="C43" s="431"/>
      <c r="D43" s="80"/>
      <c r="E43" s="81"/>
      <c r="F43" s="82"/>
      <c r="H43" s="173"/>
      <c r="I43" s="177"/>
      <c r="J43" s="174"/>
      <c r="K43" t="str">
        <f t="shared" si="0"/>
        <v/>
      </c>
      <c r="L43" t="str">
        <f t="shared" si="1"/>
        <v/>
      </c>
      <c r="M43" t="str">
        <f t="shared" si="2"/>
        <v/>
      </c>
    </row>
  </sheetData>
  <sheetProtection selectLockedCells="1"/>
  <mergeCells count="55">
    <mergeCell ref="B40:C40"/>
    <mergeCell ref="B26:C26"/>
    <mergeCell ref="A15:C15"/>
    <mergeCell ref="D15:F15"/>
    <mergeCell ref="H15:J15"/>
    <mergeCell ref="B18:C18"/>
    <mergeCell ref="B19:C19"/>
    <mergeCell ref="B20:C20"/>
    <mergeCell ref="B21:C21"/>
    <mergeCell ref="B22:C22"/>
    <mergeCell ref="B23:C23"/>
    <mergeCell ref="B24:C24"/>
    <mergeCell ref="B25:C25"/>
    <mergeCell ref="B17:C17"/>
    <mergeCell ref="D16:D18"/>
    <mergeCell ref="E16:E18"/>
    <mergeCell ref="B41:C41"/>
    <mergeCell ref="B42:C42"/>
    <mergeCell ref="B43:C43"/>
    <mergeCell ref="B38:C38"/>
    <mergeCell ref="B27:C27"/>
    <mergeCell ref="B28:C28"/>
    <mergeCell ref="B29:C29"/>
    <mergeCell ref="B30:C30"/>
    <mergeCell ref="B31:C31"/>
    <mergeCell ref="B32:C32"/>
    <mergeCell ref="B33:C33"/>
    <mergeCell ref="B34:C34"/>
    <mergeCell ref="B35:C35"/>
    <mergeCell ref="B36:C36"/>
    <mergeCell ref="B37:C37"/>
    <mergeCell ref="B39:C39"/>
    <mergeCell ref="H8:J8"/>
    <mergeCell ref="A1:J1"/>
    <mergeCell ref="A2:J2"/>
    <mergeCell ref="A4:B5"/>
    <mergeCell ref="D4:F4"/>
    <mergeCell ref="H4:J4"/>
    <mergeCell ref="O1:S1"/>
    <mergeCell ref="O2:S2"/>
    <mergeCell ref="O4:O6"/>
    <mergeCell ref="P4:P6"/>
    <mergeCell ref="Q4:Q6"/>
    <mergeCell ref="R4:R6"/>
    <mergeCell ref="S4:S6"/>
    <mergeCell ref="O11:O13"/>
    <mergeCell ref="P11:P13"/>
    <mergeCell ref="Q11:Q13"/>
    <mergeCell ref="R11:R13"/>
    <mergeCell ref="S11:S13"/>
    <mergeCell ref="O18:O20"/>
    <mergeCell ref="P18:P20"/>
    <mergeCell ref="Q18:Q20"/>
    <mergeCell ref="R18:R20"/>
    <mergeCell ref="S18:S20"/>
  </mergeCells>
  <dataValidations count="2">
    <dataValidation type="whole" operator="greaterThanOrEqual" allowBlank="1" showInputMessage="1" showErrorMessage="1" error="Must be whole number" sqref="D19:F43 J19:J43" xr:uid="{00000000-0002-0000-0700-000000000000}">
      <formula1>0</formula1>
    </dataValidation>
    <dataValidation type="list" allowBlank="1" showErrorMessage="1" errorTitle="Unit Type Required" error="Must be pack, troop, team, crew, or ship" promptTitle="Unit Type" prompt="Pack_x000a_Troop_x000a_Team_x000a_Crew_x000a_Ship_x000a_Post" sqref="H19:H43" xr:uid="{00000000-0002-0000-0700-000001000000}">
      <formula1>$A$13:$F$13</formula1>
    </dataValidation>
  </dataValidations>
  <printOptions verticalCentered="1"/>
  <pageMargins left="0.65" right="0.65" top="0.75" bottom="0.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S43"/>
  <sheetViews>
    <sheetView topLeftCell="A2" zoomScaleNormal="100" workbookViewId="0">
      <selection activeCell="O31" sqref="O31"/>
    </sheetView>
  </sheetViews>
  <sheetFormatPr defaultRowHeight="15" x14ac:dyDescent="0.25"/>
  <cols>
    <col min="1" max="1" width="8.140625" customWidth="1"/>
    <col min="2" max="2" width="27" customWidth="1"/>
    <col min="3" max="3" width="1.5703125" customWidth="1"/>
    <col min="4" max="4" width="7.42578125" customWidth="1"/>
    <col min="5" max="5" width="7.28515625" customWidth="1"/>
    <col min="6" max="6" width="11" customWidth="1"/>
    <col min="7" max="7" width="1.5703125" customWidth="1"/>
    <col min="8" max="8" width="7.7109375" customWidth="1"/>
    <col min="9" max="9" width="8.140625" customWidth="1"/>
    <col min="10" max="10" width="10.85546875" customWidth="1"/>
    <col min="11" max="11" width="4.42578125" hidden="1" customWidth="1"/>
    <col min="12" max="12" width="3.7109375" hidden="1" customWidth="1"/>
    <col min="13" max="13" width="4.42578125" hidden="1" customWidth="1"/>
    <col min="14" max="14" width="5.7109375" customWidth="1"/>
    <col min="15" max="15" width="18.42578125" bestFit="1" customWidth="1"/>
    <col min="16" max="16" width="8.5703125" bestFit="1" customWidth="1"/>
    <col min="17" max="17" width="9.85546875" bestFit="1" customWidth="1"/>
    <col min="18" max="18" width="10.85546875" customWidth="1"/>
    <col min="19" max="19" width="15" customWidth="1"/>
  </cols>
  <sheetData>
    <row r="1" spans="1:19" ht="21.75" customHeight="1" x14ac:dyDescent="0.25">
      <c r="A1" s="411" t="str">
        <f>'Setup &amp; Instructions'!G5&amp;" Membership Growth Opportunity"</f>
        <v xml:space="preserve"> Membership Growth Opportunity</v>
      </c>
      <c r="B1" s="411"/>
      <c r="C1" s="411"/>
      <c r="D1" s="411"/>
      <c r="E1" s="411"/>
      <c r="F1" s="411"/>
      <c r="G1" s="411"/>
      <c r="H1" s="411"/>
      <c r="I1" s="411"/>
      <c r="J1" s="411"/>
      <c r="O1" s="411" t="str">
        <f>"Membership Growth Opportunity"</f>
        <v>Membership Growth Opportunity</v>
      </c>
      <c r="P1" s="411"/>
      <c r="Q1" s="411"/>
      <c r="R1" s="411"/>
      <c r="S1" s="411"/>
    </row>
    <row r="2" spans="1:19" ht="17.649999999999999" customHeight="1" x14ac:dyDescent="0.25">
      <c r="A2" s="411" t="str">
        <f>'Setup &amp; Instructions'!C7&amp;" Council  -  "&amp;DistrictName&amp;" District  -  "&amp;'Setup &amp; Instructions'!C40</f>
        <v xml:space="preserve"> Council  -   District  -  </v>
      </c>
      <c r="B2" s="411"/>
      <c r="C2" s="411"/>
      <c r="D2" s="411"/>
      <c r="E2" s="411"/>
      <c r="F2" s="411"/>
      <c r="G2" s="411"/>
      <c r="H2" s="411"/>
      <c r="I2" s="411"/>
      <c r="J2" s="411"/>
      <c r="O2" s="411" t="s">
        <v>197</v>
      </c>
      <c r="P2" s="411"/>
      <c r="Q2" s="411"/>
      <c r="R2" s="411"/>
      <c r="S2" s="411"/>
    </row>
    <row r="3" spans="1:19" ht="23.1" customHeight="1" thickBot="1" x14ac:dyDescent="0.3"/>
    <row r="4" spans="1:19" ht="15.75" customHeight="1" thickBot="1" x14ac:dyDescent="0.3">
      <c r="A4" s="421" t="str">
        <f>"Totals for "&amp;'Setup &amp; Instructions'!C40</f>
        <v xml:space="preserve">Totals for </v>
      </c>
      <c r="B4" s="422"/>
      <c r="D4" s="432" t="s">
        <v>14</v>
      </c>
      <c r="E4" s="433"/>
      <c r="F4" s="434"/>
      <c r="H4" s="432" t="s">
        <v>15</v>
      </c>
      <c r="I4" s="433"/>
      <c r="J4" s="434"/>
      <c r="O4" s="401" t="s">
        <v>309</v>
      </c>
      <c r="P4" s="403" t="s">
        <v>198</v>
      </c>
      <c r="Q4" s="403" t="str">
        <f>'Setup &amp; Instructions'!C5</f>
        <v>NST 1</v>
      </c>
      <c r="R4" s="403" t="str">
        <f>'Setup &amp; Instructions'!C7&amp;" Council"</f>
        <v xml:space="preserve"> Council</v>
      </c>
      <c r="S4" s="399" t="str">
        <f>DistrictName&amp;" District"</f>
        <v xml:space="preserve"> District</v>
      </c>
    </row>
    <row r="5" spans="1:19" ht="39" thickBot="1" x14ac:dyDescent="0.3">
      <c r="A5" s="423"/>
      <c r="B5" s="424"/>
      <c r="D5" s="52" t="s">
        <v>12</v>
      </c>
      <c r="E5" s="93" t="s">
        <v>302</v>
      </c>
      <c r="F5" s="94" t="s">
        <v>262</v>
      </c>
      <c r="H5" s="52" t="s">
        <v>12</v>
      </c>
      <c r="I5" s="93" t="s">
        <v>302</v>
      </c>
      <c r="J5" s="94" t="s">
        <v>262</v>
      </c>
      <c r="O5" s="383"/>
      <c r="P5" s="386"/>
      <c r="Q5" s="386"/>
      <c r="R5" s="386"/>
      <c r="S5" s="397"/>
    </row>
    <row r="6" spans="1:19" ht="15.75" thickBot="1" x14ac:dyDescent="0.3">
      <c r="A6" s="14" t="s">
        <v>16</v>
      </c>
      <c r="B6" s="15"/>
      <c r="D6" s="23">
        <f>COUNT(K19:K43)</f>
        <v>0</v>
      </c>
      <c r="E6" s="24">
        <f>COUNT(L19:L43)</f>
        <v>0</v>
      </c>
      <c r="F6" s="25">
        <f>COUNT(M19:M43)</f>
        <v>0</v>
      </c>
      <c r="H6" s="192">
        <f>IF(ROUNDUP((((D8*H9)/100)-D6),0)&lt;0,0,ROUNDUP((((D8*H9)/100)-D6),0))</f>
        <v>0</v>
      </c>
      <c r="I6" s="191">
        <f>IF(ROUNDUP((((E8*I9)/100)-E6),0)&lt;0,0,ROUNDUP((((E8*I9)/100)-E6),0))</f>
        <v>0</v>
      </c>
      <c r="J6" s="193">
        <f>IF(ROUNDUP((((F8*J9)/100)-F6),0)&lt;0,0,ROUNDUP((((F8*J9)/100)-F6),0))</f>
        <v>0</v>
      </c>
      <c r="O6" s="402"/>
      <c r="P6" s="404"/>
      <c r="Q6" s="404"/>
      <c r="R6" s="404"/>
      <c r="S6" s="400"/>
    </row>
    <row r="7" spans="1:19" ht="15.75" thickBot="1" x14ac:dyDescent="0.3">
      <c r="A7" s="16" t="s">
        <v>17</v>
      </c>
      <c r="B7" s="17"/>
      <c r="D7" s="2">
        <f>SUM(K19:K43)</f>
        <v>0</v>
      </c>
      <c r="E7" s="3">
        <f>SUM(L19:L43)</f>
        <v>0</v>
      </c>
      <c r="F7" s="4">
        <f>SUM(M19:M43)</f>
        <v>0</v>
      </c>
      <c r="H7" s="64">
        <f>IF(H10*D8-D7&lt;0,0,H10*D8-D7)</f>
        <v>0</v>
      </c>
      <c r="I7" s="65">
        <f>IF(I10*E8-E7&lt;0,0,I10*E8-E7)</f>
        <v>0</v>
      </c>
      <c r="J7" s="66">
        <f>IF(J10*F8-F7&lt;0,0,J10*F8-F7)</f>
        <v>0</v>
      </c>
      <c r="O7" s="203" t="s">
        <v>199</v>
      </c>
      <c r="P7" s="204"/>
      <c r="Q7" s="204" t="str">
        <f>IF(Q4="Northeast Region",0.28,IF(Q4="Southern Region",0.26,IF(Q4="Central Region",0.4,IF(Q4="Western Region",0.46,""))))</f>
        <v/>
      </c>
      <c r="R7" s="204" t="e">
        <f>'Setup &amp; Instructions'!D15</f>
        <v>#DIV/0!</v>
      </c>
      <c r="S7" s="205" t="e">
        <f>'Setup &amp; Instructions'!D29</f>
        <v>#DIV/0!</v>
      </c>
    </row>
    <row r="8" spans="1:19" ht="15.75" thickBot="1" x14ac:dyDescent="0.3">
      <c r="A8" s="16" t="s">
        <v>18</v>
      </c>
      <c r="B8" s="17"/>
      <c r="D8" s="2">
        <f>SUM(D19:D43)</f>
        <v>0</v>
      </c>
      <c r="E8" s="3">
        <f>SUM(E19:E43)</f>
        <v>0</v>
      </c>
      <c r="F8" s="4">
        <f>SUM(F19:F43)</f>
        <v>0</v>
      </c>
      <c r="H8" s="425" t="s">
        <v>46</v>
      </c>
      <c r="I8" s="426"/>
      <c r="J8" s="427"/>
      <c r="O8" s="206" t="s">
        <v>200</v>
      </c>
      <c r="P8" s="207"/>
      <c r="Q8" s="207" t="str">
        <f>IF(Q4="Northeast Region",0.11,IF(Q4="Southern region",0.107,IF(Q4="Central Region",0.151,IF(Q4="Western Region",0.1,""))))</f>
        <v/>
      </c>
      <c r="R8" s="208" t="e">
        <f>'Setup &amp; Instructions'!D16</f>
        <v>#DIV/0!</v>
      </c>
      <c r="S8" s="209" t="e">
        <f>'Setup &amp; Instructions'!D30</f>
        <v>#DIV/0!</v>
      </c>
    </row>
    <row r="9" spans="1:19" ht="15.75" thickBot="1" x14ac:dyDescent="0.3">
      <c r="A9" s="16" t="s">
        <v>19</v>
      </c>
      <c r="B9" s="17"/>
      <c r="D9" s="5">
        <f>IF(D8=0,0,(D6*100)/D8)</f>
        <v>0</v>
      </c>
      <c r="E9" s="6">
        <f>IF(E8=0,0,(E6*100)/E8)</f>
        <v>0</v>
      </c>
      <c r="F9" s="7">
        <f>IF(F8=0,0,(F6*100)/F8)</f>
        <v>0</v>
      </c>
      <c r="H9" s="95"/>
      <c r="I9" s="96"/>
      <c r="J9" s="97"/>
      <c r="O9" s="210" t="s">
        <v>201</v>
      </c>
      <c r="P9" s="342"/>
      <c r="Q9" s="342" t="str">
        <f>IF(Q4="Northeast Region",39,IF(Q4="Southern Region",41,IF(Q4="Central Region",38,IF(Q4="Western Region",22,""))))</f>
        <v/>
      </c>
      <c r="R9" s="342" t="e">
        <f>'Setup &amp; Instructions'!D17</f>
        <v>#DIV/0!</v>
      </c>
      <c r="S9" s="343" t="e">
        <f>'Setup &amp; Instructions'!D31</f>
        <v>#DIV/0!</v>
      </c>
    </row>
    <row r="10" spans="1:19" ht="15.75" thickBot="1" x14ac:dyDescent="0.3">
      <c r="A10" s="16" t="s">
        <v>20</v>
      </c>
      <c r="B10" s="17"/>
      <c r="D10" s="8">
        <f>IF(D8=0,0,D7/D8)</f>
        <v>0</v>
      </c>
      <c r="E10" s="9">
        <f>IF(E8=0,0,E7/E8)</f>
        <v>0</v>
      </c>
      <c r="F10" s="10">
        <f>IF(F8=0,0,F7/F8)</f>
        <v>0</v>
      </c>
      <c r="H10" s="98"/>
      <c r="I10" s="99"/>
      <c r="J10" s="100"/>
      <c r="Q10" s="226"/>
    </row>
    <row r="11" spans="1:19" ht="15.75" customHeight="1" thickBot="1" x14ac:dyDescent="0.3">
      <c r="A11" s="18" t="s">
        <v>21</v>
      </c>
      <c r="B11" s="19"/>
      <c r="D11" s="11">
        <f>IF(D6=0,0,D7/D6)</f>
        <v>0</v>
      </c>
      <c r="E11" s="12">
        <f>IF(E6=0,0,E7/E6)</f>
        <v>0</v>
      </c>
      <c r="F11" s="13">
        <f>IF(F6=0,0,F7/F6)</f>
        <v>0</v>
      </c>
      <c r="H11" s="20"/>
      <c r="I11" s="21"/>
      <c r="J11" s="22"/>
      <c r="O11" s="401" t="s">
        <v>310</v>
      </c>
      <c r="P11" s="403" t="s">
        <v>198</v>
      </c>
      <c r="Q11" s="385" t="str">
        <f>'Setup &amp; Instructions'!C5&amp;" Region"</f>
        <v>NST 1 Region</v>
      </c>
      <c r="R11" s="403" t="str">
        <f>'Setup &amp; Instructions'!C7&amp;" Council"</f>
        <v xml:space="preserve"> Council</v>
      </c>
      <c r="S11" s="399" t="str">
        <f>DistrictName&amp;" District"</f>
        <v xml:space="preserve"> District</v>
      </c>
    </row>
    <row r="12" spans="1:19" ht="21.75" customHeight="1" x14ac:dyDescent="0.25">
      <c r="O12" s="383"/>
      <c r="P12" s="386"/>
      <c r="Q12" s="386"/>
      <c r="R12" s="386"/>
      <c r="S12" s="397"/>
    </row>
    <row r="13" spans="1:19" ht="12.75" customHeight="1" thickBot="1" x14ac:dyDescent="0.3">
      <c r="A13" s="168" t="s">
        <v>3</v>
      </c>
      <c r="B13" s="168" t="s">
        <v>4</v>
      </c>
      <c r="C13" s="168" t="s">
        <v>5</v>
      </c>
      <c r="D13" s="168" t="s">
        <v>6</v>
      </c>
      <c r="E13" s="168" t="s">
        <v>74</v>
      </c>
      <c r="F13" s="168" t="s">
        <v>270</v>
      </c>
      <c r="H13" s="168"/>
      <c r="O13" s="402"/>
      <c r="P13" s="404"/>
      <c r="Q13" s="387"/>
      <c r="R13" s="404"/>
      <c r="S13" s="400"/>
    </row>
    <row r="14" spans="1:19" ht="21.75" customHeight="1" thickBot="1" x14ac:dyDescent="0.3">
      <c r="A14" s="26" t="s">
        <v>274</v>
      </c>
      <c r="B14" s="1"/>
      <c r="D14" s="1"/>
      <c r="E14" s="1"/>
      <c r="F14" s="1"/>
      <c r="O14" s="203" t="s">
        <v>199</v>
      </c>
      <c r="P14" s="204"/>
      <c r="Q14" s="204" t="str">
        <f>IF(Q11="Northeast Region",0.45,IF(Q11="Southern Region",0.37,IF(Q11="Central Region",0.51,IF(Q11="Western Region",0.75,""))))</f>
        <v/>
      </c>
      <c r="R14" s="204" t="e">
        <f>'Setup &amp; Instructions'!H15</f>
        <v>#DIV/0!</v>
      </c>
      <c r="S14" s="205" t="e">
        <f>'Setup &amp; Instructions'!H29</f>
        <v>#DIV/0!</v>
      </c>
    </row>
    <row r="15" spans="1:19" ht="15.75" thickBot="1" x14ac:dyDescent="0.3">
      <c r="A15" s="412" t="s">
        <v>0</v>
      </c>
      <c r="B15" s="413"/>
      <c r="C15" s="414"/>
      <c r="D15" s="412" t="s">
        <v>301</v>
      </c>
      <c r="E15" s="413"/>
      <c r="F15" s="414"/>
      <c r="H15" s="415" t="s">
        <v>11</v>
      </c>
      <c r="I15" s="416"/>
      <c r="J15" s="417"/>
      <c r="O15" s="206" t="s">
        <v>200</v>
      </c>
      <c r="P15" s="207"/>
      <c r="Q15" s="236" t="str">
        <f>IF(Q11="Northeast Region",0.109,IF(Q11="Southern region",0.085,IF(Q11="Central Region",0.106,IF(Q11="Western Region",0.196,""))))</f>
        <v/>
      </c>
      <c r="R15" s="208" t="e">
        <f>'Setup &amp; Instructions'!H16</f>
        <v>#DIV/0!</v>
      </c>
      <c r="S15" s="209" t="e">
        <f>'Setup &amp; Instructions'!H30</f>
        <v>#DIV/0!</v>
      </c>
    </row>
    <row r="16" spans="1:19" ht="15.75" thickBot="1" x14ac:dyDescent="0.3">
      <c r="A16" s="227"/>
      <c r="B16" s="224"/>
      <c r="C16" s="225"/>
      <c r="D16" s="390" t="s">
        <v>308</v>
      </c>
      <c r="E16" s="393" t="s">
        <v>117</v>
      </c>
      <c r="F16" s="215" t="s">
        <v>203</v>
      </c>
      <c r="H16" s="178"/>
      <c r="I16" s="220"/>
      <c r="J16" s="218"/>
      <c r="O16" s="210" t="s">
        <v>201</v>
      </c>
      <c r="P16" s="342"/>
      <c r="Q16" s="342" t="str">
        <f>IF(Q11="Northeast Region",24,IF(Q11="Southern Region",23,IF(Q11="Central Region",21,IF(Q11="Western Region",26,""))))</f>
        <v/>
      </c>
      <c r="R16" s="342" t="e">
        <f>'Setup &amp; Instructions'!H17</f>
        <v>#DIV/0!</v>
      </c>
      <c r="S16" s="343" t="e">
        <f>'Setup &amp; Instructions'!H31</f>
        <v>#DIV/0!</v>
      </c>
    </row>
    <row r="17" spans="1:19" ht="15.75" thickBot="1" x14ac:dyDescent="0.3">
      <c r="A17" s="228" t="s">
        <v>13</v>
      </c>
      <c r="B17" s="380" t="s">
        <v>23</v>
      </c>
      <c r="C17" s="381"/>
      <c r="D17" s="391"/>
      <c r="E17" s="394"/>
      <c r="F17" s="229" t="s">
        <v>205</v>
      </c>
      <c r="H17" s="216" t="s">
        <v>10</v>
      </c>
      <c r="I17" s="213" t="s">
        <v>1</v>
      </c>
      <c r="J17" s="214" t="s">
        <v>2</v>
      </c>
      <c r="P17" s="222"/>
      <c r="Q17" s="222"/>
      <c r="R17" s="223"/>
      <c r="S17" s="222"/>
    </row>
    <row r="18" spans="1:19" ht="15.75" thickBot="1" x14ac:dyDescent="0.3">
      <c r="A18" s="211"/>
      <c r="B18" s="407"/>
      <c r="C18" s="408"/>
      <c r="D18" s="392"/>
      <c r="E18" s="395"/>
      <c r="F18" s="212" t="s">
        <v>204</v>
      </c>
      <c r="H18" s="217"/>
      <c r="I18" s="221"/>
      <c r="J18" s="219"/>
      <c r="K18" t="s">
        <v>7</v>
      </c>
      <c r="L18" t="s">
        <v>8</v>
      </c>
      <c r="M18" t="s">
        <v>192</v>
      </c>
      <c r="O18" s="382" t="s">
        <v>202</v>
      </c>
      <c r="P18" s="385" t="s">
        <v>198</v>
      </c>
      <c r="Q18" s="385" t="str">
        <f>'Setup &amp; Instructions'!C5&amp;" Region"</f>
        <v>NST 1 Region</v>
      </c>
      <c r="R18" s="403" t="str">
        <f>'Setup &amp; Instructions'!C7&amp;" Council"</f>
        <v xml:space="preserve"> Council</v>
      </c>
      <c r="S18" s="396" t="str">
        <f>DistrictName&amp;" District"</f>
        <v xml:space="preserve"> District</v>
      </c>
    </row>
    <row r="19" spans="1:19" x14ac:dyDescent="0.25">
      <c r="A19" s="74"/>
      <c r="B19" s="409"/>
      <c r="C19" s="410"/>
      <c r="D19" s="89"/>
      <c r="E19" s="90"/>
      <c r="F19" s="91"/>
      <c r="H19" s="247"/>
      <c r="I19" s="175"/>
      <c r="J19" s="170"/>
      <c r="K19" t="str">
        <f>IF(H19="pack",J19,"")</f>
        <v/>
      </c>
      <c r="L19" t="str">
        <f>IF(OR(H19="Troop",H19="Team"),J19,"")</f>
        <v/>
      </c>
      <c r="M19" t="str">
        <f>IF(OR(H19="Crew",H19="Ship", H19="Post", H19="Club"),J19,"")</f>
        <v/>
      </c>
      <c r="O19" s="383"/>
      <c r="P19" s="386"/>
      <c r="Q19" s="386"/>
      <c r="R19" s="386"/>
      <c r="S19" s="397"/>
    </row>
    <row r="20" spans="1:19" ht="15" customHeight="1" thickBot="1" x14ac:dyDescent="0.3">
      <c r="A20" s="75"/>
      <c r="B20" s="388"/>
      <c r="C20" s="389"/>
      <c r="D20" s="76"/>
      <c r="E20" s="77"/>
      <c r="F20" s="78"/>
      <c r="H20" s="171"/>
      <c r="I20" s="176"/>
      <c r="J20" s="172"/>
      <c r="K20" t="str">
        <f t="shared" ref="K20:K43" si="0">IF(H20="pack",J20,"")</f>
        <v/>
      </c>
      <c r="L20" t="str">
        <f t="shared" ref="L20:L43" si="1">IF(OR(H20="Troop",H20="Team"),J20,"")</f>
        <v/>
      </c>
      <c r="M20" t="str">
        <f t="shared" ref="M20:M43" si="2">IF(OR(H20="Crew",H20="Ship", H20="Post", H20="Club"),J20,"")</f>
        <v/>
      </c>
      <c r="O20" s="384"/>
      <c r="P20" s="387"/>
      <c r="Q20" s="387"/>
      <c r="R20" s="404"/>
      <c r="S20" s="398"/>
    </row>
    <row r="21" spans="1:19" x14ac:dyDescent="0.25">
      <c r="A21" s="75"/>
      <c r="B21" s="388"/>
      <c r="C21" s="389"/>
      <c r="D21" s="76"/>
      <c r="E21" s="77"/>
      <c r="F21" s="78"/>
      <c r="H21" s="171"/>
      <c r="I21" s="176"/>
      <c r="J21" s="172"/>
      <c r="K21" t="str">
        <f t="shared" si="0"/>
        <v/>
      </c>
      <c r="L21" t="str">
        <f t="shared" si="1"/>
        <v/>
      </c>
      <c r="M21" t="str">
        <f t="shared" si="2"/>
        <v/>
      </c>
      <c r="O21" s="203" t="s">
        <v>199</v>
      </c>
      <c r="P21" s="204"/>
      <c r="Q21" s="204" t="str">
        <f>IF(Q18="Northeast Region",0.04,IF(Q18="Southern Region",0.04,IF(Q18="Central Region",0.05,IF(Q18="Western Region",0.03,""))))</f>
        <v/>
      </c>
      <c r="R21" s="204" t="e">
        <f>'Setup &amp; Instructions'!L15</f>
        <v>#DIV/0!</v>
      </c>
      <c r="S21" s="205" t="e">
        <f>'Setup &amp; Instructions'!L29</f>
        <v>#DIV/0!</v>
      </c>
    </row>
    <row r="22" spans="1:19" x14ac:dyDescent="0.25">
      <c r="A22" s="75"/>
      <c r="B22" s="388"/>
      <c r="C22" s="389"/>
      <c r="D22" s="76"/>
      <c r="E22" s="77"/>
      <c r="F22" s="78"/>
      <c r="H22" s="171"/>
      <c r="I22" s="176"/>
      <c r="J22" s="172"/>
      <c r="K22" t="str">
        <f t="shared" si="0"/>
        <v/>
      </c>
      <c r="L22" t="str">
        <f t="shared" si="1"/>
        <v/>
      </c>
      <c r="M22" t="str">
        <f t="shared" si="2"/>
        <v/>
      </c>
      <c r="O22" s="206" t="s">
        <v>200</v>
      </c>
      <c r="P22" s="207"/>
      <c r="Q22" s="236" t="str">
        <f>IF(Q18="Northeast Region",0.004,IF(Q18="Southern region",0.005,IF(Q18="Central Region",0.005,IF(Q18="Western Region",0,""))))</f>
        <v/>
      </c>
      <c r="R22" s="208" t="e">
        <f>'Setup &amp; Instructions'!L16</f>
        <v>#DIV/0!</v>
      </c>
      <c r="S22" s="209" t="e">
        <f>'Setup &amp; Instructions'!L30</f>
        <v>#DIV/0!</v>
      </c>
    </row>
    <row r="23" spans="1:19" ht="15.75" thickBot="1" x14ac:dyDescent="0.3">
      <c r="A23" s="75"/>
      <c r="B23" s="428"/>
      <c r="C23" s="429"/>
      <c r="D23" s="76"/>
      <c r="E23" s="77"/>
      <c r="F23" s="78"/>
      <c r="H23" s="171"/>
      <c r="I23" s="176"/>
      <c r="J23" s="172"/>
      <c r="K23" t="str">
        <f t="shared" si="0"/>
        <v/>
      </c>
      <c r="L23" t="str">
        <f t="shared" si="1"/>
        <v/>
      </c>
      <c r="M23" t="str">
        <f t="shared" si="2"/>
        <v/>
      </c>
      <c r="O23" s="210" t="s">
        <v>201</v>
      </c>
      <c r="P23" s="342"/>
      <c r="Q23" s="342" t="str">
        <f>IF(Q18="Northeast Region",10,IF(Q18="Southern Region",12,IF(Q18="Central Region",11,IF(Q18="Western Region",10,""))))</f>
        <v/>
      </c>
      <c r="R23" s="342" t="e">
        <f>'Setup &amp; Instructions'!L17</f>
        <v>#DIV/0!</v>
      </c>
      <c r="S23" s="343" t="e">
        <f>'Setup &amp; Instructions'!L31</f>
        <v>#DIV/0!</v>
      </c>
    </row>
    <row r="24" spans="1:19" x14ac:dyDescent="0.25">
      <c r="A24" s="75"/>
      <c r="B24" s="428"/>
      <c r="C24" s="429"/>
      <c r="D24" s="76"/>
      <c r="E24" s="77"/>
      <c r="F24" s="78"/>
      <c r="H24" s="171"/>
      <c r="I24" s="176"/>
      <c r="J24" s="172"/>
      <c r="K24" t="str">
        <f t="shared" si="0"/>
        <v/>
      </c>
      <c r="L24" t="str">
        <f t="shared" si="1"/>
        <v/>
      </c>
      <c r="M24" t="str">
        <f t="shared" si="2"/>
        <v/>
      </c>
    </row>
    <row r="25" spans="1:19" x14ac:dyDescent="0.25">
      <c r="A25" s="75"/>
      <c r="B25" s="428"/>
      <c r="C25" s="429"/>
      <c r="D25" s="76"/>
      <c r="E25" s="77"/>
      <c r="F25" s="78"/>
      <c r="H25" s="171"/>
      <c r="I25" s="176"/>
      <c r="J25" s="172"/>
      <c r="K25" t="str">
        <f t="shared" si="0"/>
        <v/>
      </c>
      <c r="L25" t="str">
        <f t="shared" si="1"/>
        <v/>
      </c>
      <c r="M25" t="str">
        <f t="shared" si="2"/>
        <v/>
      </c>
    </row>
    <row r="26" spans="1:19" x14ac:dyDescent="0.25">
      <c r="A26" s="75"/>
      <c r="B26" s="428"/>
      <c r="C26" s="429"/>
      <c r="D26" s="76"/>
      <c r="E26" s="77"/>
      <c r="F26" s="78"/>
      <c r="H26" s="171"/>
      <c r="I26" s="176"/>
      <c r="J26" s="172"/>
      <c r="K26" t="str">
        <f t="shared" si="0"/>
        <v/>
      </c>
      <c r="L26" t="str">
        <f t="shared" si="1"/>
        <v/>
      </c>
      <c r="M26" t="str">
        <f t="shared" si="2"/>
        <v/>
      </c>
    </row>
    <row r="27" spans="1:19" x14ac:dyDescent="0.25">
      <c r="A27" s="75"/>
      <c r="B27" s="428"/>
      <c r="C27" s="429"/>
      <c r="D27" s="76"/>
      <c r="E27" s="77"/>
      <c r="F27" s="78"/>
      <c r="H27" s="171"/>
      <c r="I27" s="176"/>
      <c r="J27" s="172"/>
      <c r="K27" t="str">
        <f t="shared" si="0"/>
        <v/>
      </c>
      <c r="L27" t="str">
        <f t="shared" si="1"/>
        <v/>
      </c>
      <c r="M27" t="str">
        <f t="shared" si="2"/>
        <v/>
      </c>
    </row>
    <row r="28" spans="1:19" x14ac:dyDescent="0.25">
      <c r="A28" s="75"/>
      <c r="B28" s="428"/>
      <c r="C28" s="429"/>
      <c r="D28" s="76"/>
      <c r="E28" s="77"/>
      <c r="F28" s="78"/>
      <c r="H28" s="171"/>
      <c r="I28" s="176"/>
      <c r="J28" s="172"/>
      <c r="K28" t="str">
        <f t="shared" si="0"/>
        <v/>
      </c>
      <c r="L28" t="str">
        <f t="shared" si="1"/>
        <v/>
      </c>
      <c r="M28" t="str">
        <f t="shared" si="2"/>
        <v/>
      </c>
    </row>
    <row r="29" spans="1:19" x14ac:dyDescent="0.25">
      <c r="A29" s="75"/>
      <c r="B29" s="428"/>
      <c r="C29" s="429"/>
      <c r="D29" s="76"/>
      <c r="E29" s="77"/>
      <c r="F29" s="78"/>
      <c r="H29" s="171"/>
      <c r="I29" s="176"/>
      <c r="J29" s="172"/>
      <c r="K29" t="str">
        <f t="shared" si="0"/>
        <v/>
      </c>
      <c r="L29" t="str">
        <f t="shared" si="1"/>
        <v/>
      </c>
      <c r="M29" t="str">
        <f t="shared" si="2"/>
        <v/>
      </c>
    </row>
    <row r="30" spans="1:19" x14ac:dyDescent="0.25">
      <c r="A30" s="75"/>
      <c r="B30" s="428"/>
      <c r="C30" s="429"/>
      <c r="D30" s="76"/>
      <c r="E30" s="77"/>
      <c r="F30" s="78"/>
      <c r="H30" s="171"/>
      <c r="I30" s="176"/>
      <c r="J30" s="172"/>
      <c r="K30" t="str">
        <f t="shared" si="0"/>
        <v/>
      </c>
      <c r="L30" t="str">
        <f t="shared" si="1"/>
        <v/>
      </c>
      <c r="M30" t="str">
        <f t="shared" si="2"/>
        <v/>
      </c>
    </row>
    <row r="31" spans="1:19" x14ac:dyDescent="0.25">
      <c r="A31" s="75"/>
      <c r="B31" s="428"/>
      <c r="C31" s="429"/>
      <c r="D31" s="76"/>
      <c r="E31" s="77"/>
      <c r="F31" s="78"/>
      <c r="H31" s="171"/>
      <c r="I31" s="176"/>
      <c r="J31" s="172"/>
      <c r="K31" t="str">
        <f t="shared" si="0"/>
        <v/>
      </c>
      <c r="L31" t="str">
        <f t="shared" si="1"/>
        <v/>
      </c>
      <c r="M31" t="str">
        <f t="shared" si="2"/>
        <v/>
      </c>
    </row>
    <row r="32" spans="1:19" x14ac:dyDescent="0.25">
      <c r="A32" s="75"/>
      <c r="B32" s="428"/>
      <c r="C32" s="429"/>
      <c r="D32" s="76"/>
      <c r="E32" s="77"/>
      <c r="F32" s="78"/>
      <c r="H32" s="171"/>
      <c r="I32" s="176"/>
      <c r="J32" s="172"/>
      <c r="K32" t="str">
        <f t="shared" si="0"/>
        <v/>
      </c>
      <c r="L32" t="str">
        <f t="shared" si="1"/>
        <v/>
      </c>
      <c r="M32" t="str">
        <f t="shared" si="2"/>
        <v/>
      </c>
    </row>
    <row r="33" spans="1:13" x14ac:dyDescent="0.25">
      <c r="A33" s="75"/>
      <c r="B33" s="428"/>
      <c r="C33" s="429"/>
      <c r="D33" s="76"/>
      <c r="E33" s="77"/>
      <c r="F33" s="78"/>
      <c r="H33" s="171"/>
      <c r="I33" s="176"/>
      <c r="J33" s="172"/>
      <c r="K33" t="str">
        <f t="shared" si="0"/>
        <v/>
      </c>
      <c r="L33" t="str">
        <f t="shared" si="1"/>
        <v/>
      </c>
      <c r="M33" t="str">
        <f t="shared" si="2"/>
        <v/>
      </c>
    </row>
    <row r="34" spans="1:13" x14ac:dyDescent="0.25">
      <c r="A34" s="75"/>
      <c r="B34" s="428"/>
      <c r="C34" s="429"/>
      <c r="D34" s="76"/>
      <c r="E34" s="77"/>
      <c r="F34" s="78"/>
      <c r="H34" s="171"/>
      <c r="I34" s="176"/>
      <c r="J34" s="172"/>
      <c r="K34" t="str">
        <f t="shared" si="0"/>
        <v/>
      </c>
      <c r="L34" t="str">
        <f t="shared" si="1"/>
        <v/>
      </c>
      <c r="M34" t="str">
        <f t="shared" si="2"/>
        <v/>
      </c>
    </row>
    <row r="35" spans="1:13" x14ac:dyDescent="0.25">
      <c r="A35" s="75"/>
      <c r="B35" s="428"/>
      <c r="C35" s="429"/>
      <c r="D35" s="76"/>
      <c r="E35" s="77"/>
      <c r="F35" s="78"/>
      <c r="H35" s="171"/>
      <c r="I35" s="176"/>
      <c r="J35" s="172"/>
      <c r="K35" t="str">
        <f t="shared" si="0"/>
        <v/>
      </c>
      <c r="L35" t="str">
        <f t="shared" si="1"/>
        <v/>
      </c>
      <c r="M35" t="str">
        <f t="shared" si="2"/>
        <v/>
      </c>
    </row>
    <row r="36" spans="1:13" x14ac:dyDescent="0.25">
      <c r="A36" s="75"/>
      <c r="B36" s="428"/>
      <c r="C36" s="429"/>
      <c r="D36" s="76"/>
      <c r="E36" s="77"/>
      <c r="F36" s="78"/>
      <c r="H36" s="171"/>
      <c r="I36" s="176"/>
      <c r="J36" s="172"/>
      <c r="K36" t="str">
        <f t="shared" si="0"/>
        <v/>
      </c>
      <c r="L36" t="str">
        <f t="shared" si="1"/>
        <v/>
      </c>
      <c r="M36" t="str">
        <f t="shared" si="2"/>
        <v/>
      </c>
    </row>
    <row r="37" spans="1:13" x14ac:dyDescent="0.25">
      <c r="A37" s="75"/>
      <c r="B37" s="428"/>
      <c r="C37" s="429"/>
      <c r="D37" s="76"/>
      <c r="E37" s="77"/>
      <c r="F37" s="78"/>
      <c r="H37" s="171"/>
      <c r="I37" s="176"/>
      <c r="J37" s="172"/>
      <c r="K37" t="str">
        <f t="shared" si="0"/>
        <v/>
      </c>
      <c r="L37" t="str">
        <f t="shared" si="1"/>
        <v/>
      </c>
      <c r="M37" t="str">
        <f t="shared" si="2"/>
        <v/>
      </c>
    </row>
    <row r="38" spans="1:13" x14ac:dyDescent="0.25">
      <c r="A38" s="75"/>
      <c r="B38" s="428"/>
      <c r="C38" s="429"/>
      <c r="D38" s="76"/>
      <c r="E38" s="77"/>
      <c r="F38" s="78"/>
      <c r="H38" s="171"/>
      <c r="I38" s="176"/>
      <c r="J38" s="172"/>
      <c r="K38" t="str">
        <f t="shared" si="0"/>
        <v/>
      </c>
      <c r="L38" t="str">
        <f t="shared" si="1"/>
        <v/>
      </c>
      <c r="M38" t="str">
        <f t="shared" si="2"/>
        <v/>
      </c>
    </row>
    <row r="39" spans="1:13" x14ac:dyDescent="0.25">
      <c r="A39" s="75"/>
      <c r="B39" s="428"/>
      <c r="C39" s="429"/>
      <c r="D39" s="76"/>
      <c r="E39" s="77"/>
      <c r="F39" s="78"/>
      <c r="H39" s="171"/>
      <c r="I39" s="176"/>
      <c r="J39" s="172"/>
      <c r="K39" t="str">
        <f t="shared" si="0"/>
        <v/>
      </c>
      <c r="L39" t="str">
        <f t="shared" si="1"/>
        <v/>
      </c>
      <c r="M39" t="str">
        <f t="shared" si="2"/>
        <v/>
      </c>
    </row>
    <row r="40" spans="1:13" x14ac:dyDescent="0.25">
      <c r="A40" s="75"/>
      <c r="B40" s="428"/>
      <c r="C40" s="429"/>
      <c r="D40" s="76"/>
      <c r="E40" s="77"/>
      <c r="F40" s="78"/>
      <c r="H40" s="171"/>
      <c r="I40" s="176"/>
      <c r="J40" s="172"/>
      <c r="K40" t="str">
        <f t="shared" si="0"/>
        <v/>
      </c>
      <c r="L40" t="str">
        <f t="shared" si="1"/>
        <v/>
      </c>
      <c r="M40" t="str">
        <f t="shared" si="2"/>
        <v/>
      </c>
    </row>
    <row r="41" spans="1:13" x14ac:dyDescent="0.25">
      <c r="A41" s="75"/>
      <c r="B41" s="428"/>
      <c r="C41" s="429"/>
      <c r="D41" s="76"/>
      <c r="E41" s="77"/>
      <c r="F41" s="78"/>
      <c r="H41" s="171"/>
      <c r="I41" s="176"/>
      <c r="J41" s="172"/>
      <c r="K41" t="str">
        <f t="shared" si="0"/>
        <v/>
      </c>
      <c r="L41" t="str">
        <f t="shared" si="1"/>
        <v/>
      </c>
      <c r="M41" t="str">
        <f t="shared" si="2"/>
        <v/>
      </c>
    </row>
    <row r="42" spans="1:13" x14ac:dyDescent="0.25">
      <c r="A42" s="75"/>
      <c r="B42" s="428"/>
      <c r="C42" s="429"/>
      <c r="D42" s="76"/>
      <c r="E42" s="77"/>
      <c r="F42" s="78"/>
      <c r="H42" s="171"/>
      <c r="I42" s="176"/>
      <c r="J42" s="172"/>
      <c r="K42" t="str">
        <f t="shared" si="0"/>
        <v/>
      </c>
      <c r="L42" t="str">
        <f t="shared" si="1"/>
        <v/>
      </c>
      <c r="M42" t="str">
        <f t="shared" si="2"/>
        <v/>
      </c>
    </row>
    <row r="43" spans="1:13" ht="15.75" thickBot="1" x14ac:dyDescent="0.3">
      <c r="A43" s="79"/>
      <c r="B43" s="430"/>
      <c r="C43" s="431"/>
      <c r="D43" s="80"/>
      <c r="E43" s="81"/>
      <c r="F43" s="82"/>
      <c r="H43" s="173"/>
      <c r="I43" s="177"/>
      <c r="J43" s="174"/>
      <c r="K43" t="str">
        <f t="shared" si="0"/>
        <v/>
      </c>
      <c r="L43" t="str">
        <f t="shared" si="1"/>
        <v/>
      </c>
      <c r="M43" t="str">
        <f t="shared" si="2"/>
        <v/>
      </c>
    </row>
  </sheetData>
  <sheetProtection selectLockedCells="1"/>
  <mergeCells count="55">
    <mergeCell ref="B40:C40"/>
    <mergeCell ref="B26:C26"/>
    <mergeCell ref="A15:C15"/>
    <mergeCell ref="D15:F15"/>
    <mergeCell ref="H15:J15"/>
    <mergeCell ref="B18:C18"/>
    <mergeCell ref="B19:C19"/>
    <mergeCell ref="B20:C20"/>
    <mergeCell ref="B21:C21"/>
    <mergeCell ref="B22:C22"/>
    <mergeCell ref="B23:C23"/>
    <mergeCell ref="B24:C24"/>
    <mergeCell ref="B25:C25"/>
    <mergeCell ref="B17:C17"/>
    <mergeCell ref="D16:D18"/>
    <mergeCell ref="E16:E18"/>
    <mergeCell ref="B41:C41"/>
    <mergeCell ref="B42:C42"/>
    <mergeCell ref="B43:C43"/>
    <mergeCell ref="B38:C38"/>
    <mergeCell ref="B27:C27"/>
    <mergeCell ref="B28:C28"/>
    <mergeCell ref="B29:C29"/>
    <mergeCell ref="B30:C30"/>
    <mergeCell ref="B31:C31"/>
    <mergeCell ref="B32:C32"/>
    <mergeCell ref="B33:C33"/>
    <mergeCell ref="B34:C34"/>
    <mergeCell ref="B35:C35"/>
    <mergeCell ref="B36:C36"/>
    <mergeCell ref="B37:C37"/>
    <mergeCell ref="B39:C39"/>
    <mergeCell ref="H8:J8"/>
    <mergeCell ref="A1:J1"/>
    <mergeCell ref="A2:J2"/>
    <mergeCell ref="A4:B5"/>
    <mergeCell ref="D4:F4"/>
    <mergeCell ref="H4:J4"/>
    <mergeCell ref="O1:S1"/>
    <mergeCell ref="O2:S2"/>
    <mergeCell ref="O4:O6"/>
    <mergeCell ref="P4:P6"/>
    <mergeCell ref="Q4:Q6"/>
    <mergeCell ref="R4:R6"/>
    <mergeCell ref="S4:S6"/>
    <mergeCell ref="O11:O13"/>
    <mergeCell ref="P11:P13"/>
    <mergeCell ref="Q11:Q13"/>
    <mergeCell ref="R11:R13"/>
    <mergeCell ref="S11:S13"/>
    <mergeCell ref="O18:O20"/>
    <mergeCell ref="P18:P20"/>
    <mergeCell ref="Q18:Q20"/>
    <mergeCell ref="R18:R20"/>
    <mergeCell ref="S18:S20"/>
  </mergeCells>
  <dataValidations count="2">
    <dataValidation type="whole" operator="greaterThanOrEqual" allowBlank="1" showInputMessage="1" showErrorMessage="1" error="Must be whole number" sqref="D19:F43 J19:J43" xr:uid="{00000000-0002-0000-0800-000000000000}">
      <formula1>0</formula1>
    </dataValidation>
    <dataValidation type="list" allowBlank="1" showErrorMessage="1" errorTitle="Unit Type Required" error="Must be pack, troop, team, crew, or ship" promptTitle="Unit Type" prompt="Pack_x000a_Troop_x000a_Team_x000a_Crew_x000a_Ship_x000a_Post" sqref="H19:H43" xr:uid="{00000000-0002-0000-0800-000001000000}">
      <formula1>$A$13:$F$13</formula1>
    </dataValidation>
  </dataValidations>
  <printOptions verticalCentered="1"/>
  <pageMargins left="0.65" right="0.65" top="0.75" bottom="0.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S43"/>
  <sheetViews>
    <sheetView zoomScaleNormal="100" workbookViewId="0">
      <selection activeCell="A6" sqref="A6"/>
    </sheetView>
  </sheetViews>
  <sheetFormatPr defaultRowHeight="15" x14ac:dyDescent="0.25"/>
  <cols>
    <col min="1" max="1" width="8.140625" customWidth="1"/>
    <col min="2" max="2" width="27" customWidth="1"/>
    <col min="3" max="3" width="1.5703125" customWidth="1"/>
    <col min="4" max="4" width="7.28515625" customWidth="1"/>
    <col min="5" max="5" width="7.7109375" customWidth="1"/>
    <col min="6" max="6" width="10.85546875" customWidth="1"/>
    <col min="7" max="7" width="1.5703125" customWidth="1"/>
    <col min="8" max="9" width="8.28515625" customWidth="1"/>
    <col min="10" max="10" width="10.85546875" customWidth="1"/>
    <col min="11" max="11" width="4.42578125" hidden="1" customWidth="1"/>
    <col min="12" max="12" width="3.7109375" hidden="1" customWidth="1"/>
    <col min="13" max="13" width="4.42578125" hidden="1" customWidth="1"/>
    <col min="14" max="14" width="5.7109375" customWidth="1"/>
    <col min="15" max="15" width="18.42578125" bestFit="1" customWidth="1"/>
    <col min="16" max="16" width="8.5703125" bestFit="1" customWidth="1"/>
    <col min="17" max="17" width="9.85546875" bestFit="1" customWidth="1"/>
    <col min="18" max="18" width="10.85546875" customWidth="1"/>
    <col min="19" max="19" width="15" customWidth="1"/>
  </cols>
  <sheetData>
    <row r="1" spans="1:19" ht="21.75" customHeight="1" x14ac:dyDescent="0.25">
      <c r="A1" s="411" t="str">
        <f>'Setup &amp; Instructions'!G5&amp;" Membership Growth Opportunity"</f>
        <v xml:space="preserve"> Membership Growth Opportunity</v>
      </c>
      <c r="B1" s="411"/>
      <c r="C1" s="411"/>
      <c r="D1" s="411"/>
      <c r="E1" s="411"/>
      <c r="F1" s="411"/>
      <c r="G1" s="411"/>
      <c r="H1" s="411"/>
      <c r="I1" s="411"/>
      <c r="J1" s="411"/>
      <c r="O1" s="411" t="str">
        <f>"Membership Growth Opportunity"</f>
        <v>Membership Growth Opportunity</v>
      </c>
      <c r="P1" s="411"/>
      <c r="Q1" s="411"/>
      <c r="R1" s="411"/>
      <c r="S1" s="411"/>
    </row>
    <row r="2" spans="1:19" ht="17.649999999999999" customHeight="1" x14ac:dyDescent="0.25">
      <c r="A2" s="411" t="str">
        <f>'Setup &amp; Instructions'!C7&amp;" Council  -  "&amp;DistrictName&amp;" District  -  "&amp;'Setup &amp; Instructions'!C41</f>
        <v xml:space="preserve"> Council  -   District  -  </v>
      </c>
      <c r="B2" s="411"/>
      <c r="C2" s="411"/>
      <c r="D2" s="411"/>
      <c r="E2" s="411"/>
      <c r="F2" s="411"/>
      <c r="G2" s="411"/>
      <c r="H2" s="411"/>
      <c r="I2" s="411"/>
      <c r="J2" s="411"/>
      <c r="O2" s="411" t="s">
        <v>197</v>
      </c>
      <c r="P2" s="411"/>
      <c r="Q2" s="411"/>
      <c r="R2" s="411"/>
      <c r="S2" s="411"/>
    </row>
    <row r="3" spans="1:19" ht="23.1" customHeight="1" thickBot="1" x14ac:dyDescent="0.3"/>
    <row r="4" spans="1:19" ht="15.75" customHeight="1" thickBot="1" x14ac:dyDescent="0.3">
      <c r="A4" s="421" t="str">
        <f>"Totals for "&amp;'Setup &amp; Instructions'!C41</f>
        <v xml:space="preserve">Totals for </v>
      </c>
      <c r="B4" s="422"/>
      <c r="D4" s="432" t="s">
        <v>14</v>
      </c>
      <c r="E4" s="433"/>
      <c r="F4" s="434"/>
      <c r="H4" s="432" t="s">
        <v>15</v>
      </c>
      <c r="I4" s="433"/>
      <c r="J4" s="434"/>
      <c r="O4" s="401" t="s">
        <v>309</v>
      </c>
      <c r="P4" s="403" t="s">
        <v>198</v>
      </c>
      <c r="Q4" s="403" t="str">
        <f>'Setup &amp; Instructions'!C5</f>
        <v>NST 1</v>
      </c>
      <c r="R4" s="403" t="str">
        <f>'Setup &amp; Instructions'!C7&amp;" Council"</f>
        <v xml:space="preserve"> Council</v>
      </c>
      <c r="S4" s="399" t="str">
        <f>DistrictName&amp;" District"</f>
        <v xml:space="preserve"> District</v>
      </c>
    </row>
    <row r="5" spans="1:19" ht="39" thickBot="1" x14ac:dyDescent="0.3">
      <c r="A5" s="423"/>
      <c r="B5" s="424"/>
      <c r="D5" s="52" t="s">
        <v>12</v>
      </c>
      <c r="E5" s="93" t="s">
        <v>302</v>
      </c>
      <c r="F5" s="94" t="s">
        <v>262</v>
      </c>
      <c r="H5" s="52" t="s">
        <v>12</v>
      </c>
      <c r="I5" s="93" t="s">
        <v>302</v>
      </c>
      <c r="J5" s="94" t="s">
        <v>262</v>
      </c>
      <c r="O5" s="383"/>
      <c r="P5" s="386"/>
      <c r="Q5" s="386"/>
      <c r="R5" s="386"/>
      <c r="S5" s="397"/>
    </row>
    <row r="6" spans="1:19" ht="15.75" thickBot="1" x14ac:dyDescent="0.3">
      <c r="A6" s="14" t="s">
        <v>16</v>
      </c>
      <c r="B6" s="15"/>
      <c r="D6" s="23">
        <f>COUNT(K19:K43)</f>
        <v>0</v>
      </c>
      <c r="E6" s="24">
        <f>COUNT(L19:L43)</f>
        <v>0</v>
      </c>
      <c r="F6" s="25">
        <f>COUNT(M19:M43)</f>
        <v>0</v>
      </c>
      <c r="H6" s="192">
        <f>IF(ROUNDUP((((D8*H9)/100)-D6),0)&lt;0,0,ROUNDUP((((D8*H9)/100)-D6),0))</f>
        <v>0</v>
      </c>
      <c r="I6" s="191">
        <f>IF(ROUNDUP((((E8*I9)/100)-E6),0)&lt;0,0,ROUNDUP((((E8*I9)/100)-E6),0))</f>
        <v>0</v>
      </c>
      <c r="J6" s="193">
        <f>IF(ROUNDUP((((F8*J9)/100)-F6),0)&lt;0,0,ROUNDUP((((F8*J9)/100)-F6),0))</f>
        <v>0</v>
      </c>
      <c r="O6" s="402"/>
      <c r="P6" s="404"/>
      <c r="Q6" s="404"/>
      <c r="R6" s="404"/>
      <c r="S6" s="400"/>
    </row>
    <row r="7" spans="1:19" ht="15.75" thickBot="1" x14ac:dyDescent="0.3">
      <c r="A7" s="16" t="s">
        <v>17</v>
      </c>
      <c r="B7" s="17"/>
      <c r="D7" s="2">
        <f>SUM(K19:K43)</f>
        <v>0</v>
      </c>
      <c r="E7" s="3">
        <f>SUM(L19:L43)</f>
        <v>0</v>
      </c>
      <c r="F7" s="4">
        <f>SUM(M19:M43)</f>
        <v>0</v>
      </c>
      <c r="H7" s="64">
        <f>IF(H10*D8-D7&lt;0,0,H10*D8-D7)</f>
        <v>0</v>
      </c>
      <c r="I7" s="65">
        <f>IF(I10*E8-E7&lt;0,0,I10*E8-E7)</f>
        <v>0</v>
      </c>
      <c r="J7" s="66">
        <f>IF(J10*F8-F7&lt;0,0,J10*F8-F7)</f>
        <v>0</v>
      </c>
      <c r="O7" s="203" t="s">
        <v>199</v>
      </c>
      <c r="P7" s="204"/>
      <c r="Q7" s="204" t="str">
        <f>IF(Q4="Northeast Region",0.28,IF(Q4="Southern Region",0.26,IF(Q4="Central Region",0.4,IF(Q4="Western Region",0.46,""))))</f>
        <v/>
      </c>
      <c r="R7" s="204" t="e">
        <f>'Setup &amp; Instructions'!D15</f>
        <v>#DIV/0!</v>
      </c>
      <c r="S7" s="205" t="e">
        <f>'Setup &amp; Instructions'!D29</f>
        <v>#DIV/0!</v>
      </c>
    </row>
    <row r="8" spans="1:19" ht="15.75" thickBot="1" x14ac:dyDescent="0.3">
      <c r="A8" s="16" t="s">
        <v>18</v>
      </c>
      <c r="B8" s="17"/>
      <c r="D8" s="2">
        <f>SUM(D19:D43)</f>
        <v>0</v>
      </c>
      <c r="E8" s="3">
        <f>SUM(E19:E43)</f>
        <v>0</v>
      </c>
      <c r="F8" s="4">
        <f>SUM(F19:F43)</f>
        <v>0</v>
      </c>
      <c r="H8" s="425" t="s">
        <v>46</v>
      </c>
      <c r="I8" s="426"/>
      <c r="J8" s="427"/>
      <c r="O8" s="206" t="s">
        <v>200</v>
      </c>
      <c r="P8" s="207"/>
      <c r="Q8" s="207" t="str">
        <f>IF(Q4="Northeast Region",0.11,IF(Q4="Southern region",0.107,IF(Q4="Central Region",0.151,IF(Q4="Western Region",0.1,""))))</f>
        <v/>
      </c>
      <c r="R8" s="208" t="e">
        <f>'Setup &amp; Instructions'!D16</f>
        <v>#DIV/0!</v>
      </c>
      <c r="S8" s="209" t="e">
        <f>'Setup &amp; Instructions'!D30</f>
        <v>#DIV/0!</v>
      </c>
    </row>
    <row r="9" spans="1:19" ht="15.75" thickBot="1" x14ac:dyDescent="0.3">
      <c r="A9" s="16" t="s">
        <v>19</v>
      </c>
      <c r="B9" s="17"/>
      <c r="D9" s="5">
        <f>IF(D8=0,0,(D6*100)/D8)</f>
        <v>0</v>
      </c>
      <c r="E9" s="6">
        <f>IF(E8=0,0,(E6*100)/E8)</f>
        <v>0</v>
      </c>
      <c r="F9" s="7">
        <f>IF(F8=0,0,(F6*100)/F8)</f>
        <v>0</v>
      </c>
      <c r="H9" s="95"/>
      <c r="I9" s="96"/>
      <c r="J9" s="97"/>
      <c r="O9" s="210" t="s">
        <v>201</v>
      </c>
      <c r="P9" s="342"/>
      <c r="Q9" s="342" t="str">
        <f>IF(Q4="Northeast Region",39,IF(Q4="Southern Region",41,IF(Q4="Central Region",38,IF(Q4="Western Region",22,""))))</f>
        <v/>
      </c>
      <c r="R9" s="342" t="e">
        <f>'Setup &amp; Instructions'!D17</f>
        <v>#DIV/0!</v>
      </c>
      <c r="S9" s="343" t="e">
        <f>'Setup &amp; Instructions'!D31</f>
        <v>#DIV/0!</v>
      </c>
    </row>
    <row r="10" spans="1:19" ht="15.75" thickBot="1" x14ac:dyDescent="0.3">
      <c r="A10" s="16" t="s">
        <v>20</v>
      </c>
      <c r="B10" s="17"/>
      <c r="D10" s="8">
        <f>IF(D8=0,0,D7/D8)</f>
        <v>0</v>
      </c>
      <c r="E10" s="9">
        <f>IF(E8=0,0,E7/E8)</f>
        <v>0</v>
      </c>
      <c r="F10" s="10">
        <f>IF(F8=0,0,F7/F8)</f>
        <v>0</v>
      </c>
      <c r="H10" s="98"/>
      <c r="I10" s="99"/>
      <c r="J10" s="100"/>
      <c r="Q10" s="226"/>
    </row>
    <row r="11" spans="1:19" ht="15.75" customHeight="1" thickBot="1" x14ac:dyDescent="0.3">
      <c r="A11" s="18" t="s">
        <v>21</v>
      </c>
      <c r="B11" s="19"/>
      <c r="D11" s="11">
        <f>IF(D6=0,0,D7/D6)</f>
        <v>0</v>
      </c>
      <c r="E11" s="12">
        <f>IF(E6=0,0,E7/E6)</f>
        <v>0</v>
      </c>
      <c r="F11" s="13">
        <f>IF(F6=0,0,F7/F6)</f>
        <v>0</v>
      </c>
      <c r="H11" s="20"/>
      <c r="I11" s="21"/>
      <c r="J11" s="22"/>
      <c r="O11" s="401" t="s">
        <v>310</v>
      </c>
      <c r="P11" s="403" t="s">
        <v>198</v>
      </c>
      <c r="Q11" s="385" t="str">
        <f>'Setup &amp; Instructions'!C5&amp;" Region"</f>
        <v>NST 1 Region</v>
      </c>
      <c r="R11" s="403" t="str">
        <f>'Setup &amp; Instructions'!C7&amp;" Council"</f>
        <v xml:space="preserve"> Council</v>
      </c>
      <c r="S11" s="399" t="str">
        <f>DistrictName&amp;" District"</f>
        <v xml:space="preserve"> District</v>
      </c>
    </row>
    <row r="12" spans="1:19" ht="21.75" customHeight="1" x14ac:dyDescent="0.25">
      <c r="O12" s="383"/>
      <c r="P12" s="386"/>
      <c r="Q12" s="386"/>
      <c r="R12" s="386"/>
      <c r="S12" s="397"/>
    </row>
    <row r="13" spans="1:19" ht="12.75" customHeight="1" thickBot="1" x14ac:dyDescent="0.3">
      <c r="A13" s="168" t="s">
        <v>3</v>
      </c>
      <c r="B13" s="168" t="s">
        <v>4</v>
      </c>
      <c r="C13" s="168" t="s">
        <v>5</v>
      </c>
      <c r="D13" s="168" t="s">
        <v>6</v>
      </c>
      <c r="E13" s="168" t="s">
        <v>74</v>
      </c>
      <c r="F13" s="168" t="s">
        <v>270</v>
      </c>
      <c r="H13" s="168"/>
      <c r="O13" s="402"/>
      <c r="P13" s="404"/>
      <c r="Q13" s="387"/>
      <c r="R13" s="404"/>
      <c r="S13" s="400"/>
    </row>
    <row r="14" spans="1:19" ht="21.75" customHeight="1" thickBot="1" x14ac:dyDescent="0.3">
      <c r="A14" s="26" t="s">
        <v>274</v>
      </c>
      <c r="B14" s="1"/>
      <c r="D14" s="1"/>
      <c r="E14" s="1"/>
      <c r="F14" s="1"/>
      <c r="O14" s="203" t="s">
        <v>199</v>
      </c>
      <c r="P14" s="204"/>
      <c r="Q14" s="204" t="str">
        <f>IF(Q11="Northeast Region",0.45,IF(Q11="Southern Region",0.37,IF(Q11="Central Region",0.51,IF(Q11="Western Region",0.75,""))))</f>
        <v/>
      </c>
      <c r="R14" s="204" t="e">
        <f>'Setup &amp; Instructions'!H15</f>
        <v>#DIV/0!</v>
      </c>
      <c r="S14" s="205" t="e">
        <f>'Setup &amp; Instructions'!H29</f>
        <v>#DIV/0!</v>
      </c>
    </row>
    <row r="15" spans="1:19" ht="15.75" thickBot="1" x14ac:dyDescent="0.3">
      <c r="A15" s="412" t="s">
        <v>0</v>
      </c>
      <c r="B15" s="413"/>
      <c r="C15" s="414"/>
      <c r="D15" s="412" t="s">
        <v>301</v>
      </c>
      <c r="E15" s="413"/>
      <c r="F15" s="414"/>
      <c r="H15" s="415" t="s">
        <v>11</v>
      </c>
      <c r="I15" s="416"/>
      <c r="J15" s="417"/>
      <c r="O15" s="206" t="s">
        <v>200</v>
      </c>
      <c r="P15" s="207"/>
      <c r="Q15" s="236" t="str">
        <f>IF(Q11="Northeast Region",0.109,IF(Q11="Southern region",0.085,IF(Q11="Central Region",0.106,IF(Q11="Western Region",0.196,""))))</f>
        <v/>
      </c>
      <c r="R15" s="208" t="e">
        <f>'Setup &amp; Instructions'!H16</f>
        <v>#DIV/0!</v>
      </c>
      <c r="S15" s="209" t="e">
        <f>'Setup &amp; Instructions'!H30</f>
        <v>#DIV/0!</v>
      </c>
    </row>
    <row r="16" spans="1:19" ht="15.75" thickBot="1" x14ac:dyDescent="0.3">
      <c r="A16" s="227"/>
      <c r="B16" s="224"/>
      <c r="C16" s="225"/>
      <c r="D16" s="390" t="s">
        <v>308</v>
      </c>
      <c r="E16" s="393" t="s">
        <v>117</v>
      </c>
      <c r="F16" s="215" t="s">
        <v>203</v>
      </c>
      <c r="H16" s="178"/>
      <c r="I16" s="220"/>
      <c r="J16" s="218"/>
      <c r="O16" s="210" t="s">
        <v>201</v>
      </c>
      <c r="P16" s="342"/>
      <c r="Q16" s="342" t="str">
        <f>IF(Q11="Northeast Region",24,IF(Q11="Southern Region",23,IF(Q11="Central Region",21,IF(Q11="Western Region",26,""))))</f>
        <v/>
      </c>
      <c r="R16" s="342" t="e">
        <f>'Setup &amp; Instructions'!H17</f>
        <v>#DIV/0!</v>
      </c>
      <c r="S16" s="343" t="e">
        <f>'Setup &amp; Instructions'!H31</f>
        <v>#DIV/0!</v>
      </c>
    </row>
    <row r="17" spans="1:19" ht="15.75" thickBot="1" x14ac:dyDescent="0.3">
      <c r="A17" s="228" t="s">
        <v>13</v>
      </c>
      <c r="B17" s="380" t="s">
        <v>23</v>
      </c>
      <c r="C17" s="381"/>
      <c r="D17" s="391"/>
      <c r="E17" s="394"/>
      <c r="F17" s="229" t="s">
        <v>205</v>
      </c>
      <c r="H17" s="216" t="s">
        <v>10</v>
      </c>
      <c r="I17" s="213" t="s">
        <v>1</v>
      </c>
      <c r="J17" s="214" t="s">
        <v>2</v>
      </c>
      <c r="P17" s="222"/>
      <c r="Q17" s="222"/>
      <c r="R17" s="223"/>
      <c r="S17" s="222"/>
    </row>
    <row r="18" spans="1:19" ht="15.75" thickBot="1" x14ac:dyDescent="0.3">
      <c r="A18" s="211"/>
      <c r="B18" s="407"/>
      <c r="C18" s="408"/>
      <c r="D18" s="392"/>
      <c r="E18" s="395"/>
      <c r="F18" s="212" t="s">
        <v>204</v>
      </c>
      <c r="H18" s="217"/>
      <c r="I18" s="221"/>
      <c r="J18" s="219"/>
      <c r="K18" t="s">
        <v>7</v>
      </c>
      <c r="L18" t="s">
        <v>8</v>
      </c>
      <c r="M18" t="s">
        <v>192</v>
      </c>
      <c r="O18" s="382" t="s">
        <v>202</v>
      </c>
      <c r="P18" s="385" t="s">
        <v>198</v>
      </c>
      <c r="Q18" s="385" t="str">
        <f>'Setup &amp; Instructions'!C5&amp;" Region"</f>
        <v>NST 1 Region</v>
      </c>
      <c r="R18" s="403" t="str">
        <f>'Setup &amp; Instructions'!C7&amp;" Council"</f>
        <v xml:space="preserve"> Council</v>
      </c>
      <c r="S18" s="396" t="str">
        <f>DistrictName&amp;" District"</f>
        <v xml:space="preserve"> District</v>
      </c>
    </row>
    <row r="19" spans="1:19" x14ac:dyDescent="0.25">
      <c r="A19" s="74"/>
      <c r="B19" s="409"/>
      <c r="C19" s="410"/>
      <c r="D19" s="89"/>
      <c r="E19" s="90"/>
      <c r="F19" s="91"/>
      <c r="H19" s="247"/>
      <c r="I19" s="175"/>
      <c r="J19" s="170"/>
      <c r="K19" t="str">
        <f>IF(H19="pack",J19,"")</f>
        <v/>
      </c>
      <c r="L19" t="str">
        <f>IF(OR(H19="Troop",H19="Team"),J19,"")</f>
        <v/>
      </c>
      <c r="M19" t="str">
        <f>IF(OR(H19="Crew",H19="Ship", H19="Post", H19="Club"),J19,"")</f>
        <v/>
      </c>
      <c r="O19" s="383"/>
      <c r="P19" s="386"/>
      <c r="Q19" s="386"/>
      <c r="R19" s="386"/>
      <c r="S19" s="397"/>
    </row>
    <row r="20" spans="1:19" ht="15" customHeight="1" thickBot="1" x14ac:dyDescent="0.3">
      <c r="A20" s="75"/>
      <c r="B20" s="388"/>
      <c r="C20" s="389"/>
      <c r="D20" s="76"/>
      <c r="E20" s="77"/>
      <c r="F20" s="78"/>
      <c r="H20" s="171"/>
      <c r="I20" s="176"/>
      <c r="J20" s="172"/>
      <c r="K20" t="str">
        <f t="shared" ref="K20:K43" si="0">IF(H20="pack",J20,"")</f>
        <v/>
      </c>
      <c r="L20" t="str">
        <f t="shared" ref="L20:L43" si="1">IF(OR(H20="Troop",H20="Team"),J20,"")</f>
        <v/>
      </c>
      <c r="M20" t="str">
        <f t="shared" ref="M20:M43" si="2">IF(OR(H20="Crew",H20="Ship", H20="Post", H20="Club"),J20,"")</f>
        <v/>
      </c>
      <c r="O20" s="384"/>
      <c r="P20" s="387"/>
      <c r="Q20" s="387"/>
      <c r="R20" s="404"/>
      <c r="S20" s="398"/>
    </row>
    <row r="21" spans="1:19" x14ac:dyDescent="0.25">
      <c r="A21" s="75"/>
      <c r="B21" s="388"/>
      <c r="C21" s="389"/>
      <c r="D21" s="76"/>
      <c r="E21" s="77"/>
      <c r="F21" s="78"/>
      <c r="H21" s="171"/>
      <c r="I21" s="176"/>
      <c r="J21" s="172"/>
      <c r="K21" t="str">
        <f t="shared" si="0"/>
        <v/>
      </c>
      <c r="L21" t="str">
        <f t="shared" si="1"/>
        <v/>
      </c>
      <c r="M21" t="str">
        <f t="shared" si="2"/>
        <v/>
      </c>
      <c r="O21" s="203" t="s">
        <v>199</v>
      </c>
      <c r="P21" s="204"/>
      <c r="Q21" s="204" t="str">
        <f>IF(Q18="Northeast Region",0.04,IF(Q18="Southern Region",0.04,IF(Q18="Central Region",0.05,IF(Q18="Western Region",0.03,""))))</f>
        <v/>
      </c>
      <c r="R21" s="204" t="e">
        <f>'Setup &amp; Instructions'!L15</f>
        <v>#DIV/0!</v>
      </c>
      <c r="S21" s="205" t="e">
        <f>'Setup &amp; Instructions'!L29</f>
        <v>#DIV/0!</v>
      </c>
    </row>
    <row r="22" spans="1:19" x14ac:dyDescent="0.25">
      <c r="A22" s="75"/>
      <c r="B22" s="388"/>
      <c r="C22" s="389"/>
      <c r="D22" s="76"/>
      <c r="E22" s="77"/>
      <c r="F22" s="78"/>
      <c r="H22" s="171"/>
      <c r="I22" s="176"/>
      <c r="J22" s="172"/>
      <c r="K22" t="str">
        <f t="shared" si="0"/>
        <v/>
      </c>
      <c r="L22" t="str">
        <f t="shared" si="1"/>
        <v/>
      </c>
      <c r="M22" t="str">
        <f t="shared" si="2"/>
        <v/>
      </c>
      <c r="O22" s="206" t="s">
        <v>200</v>
      </c>
      <c r="P22" s="207"/>
      <c r="Q22" s="236" t="str">
        <f>IF(Q18="Northeast Region",0.004,IF(Q18="Southern region",0.005,IF(Q18="Central Region",0.005,IF(Q18="Western Region",0,""))))</f>
        <v/>
      </c>
      <c r="R22" s="208" t="e">
        <f>'Setup &amp; Instructions'!L16</f>
        <v>#DIV/0!</v>
      </c>
      <c r="S22" s="209" t="e">
        <f>'Setup &amp; Instructions'!L30</f>
        <v>#DIV/0!</v>
      </c>
    </row>
    <row r="23" spans="1:19" ht="15.75" thickBot="1" x14ac:dyDescent="0.3">
      <c r="A23" s="75"/>
      <c r="B23" s="428"/>
      <c r="C23" s="429"/>
      <c r="D23" s="76"/>
      <c r="E23" s="77"/>
      <c r="F23" s="78"/>
      <c r="H23" s="171"/>
      <c r="I23" s="176"/>
      <c r="J23" s="172"/>
      <c r="K23" t="str">
        <f t="shared" si="0"/>
        <v/>
      </c>
      <c r="L23" t="str">
        <f t="shared" si="1"/>
        <v/>
      </c>
      <c r="M23" t="str">
        <f t="shared" si="2"/>
        <v/>
      </c>
      <c r="O23" s="210" t="s">
        <v>201</v>
      </c>
      <c r="P23" s="342"/>
      <c r="Q23" s="342" t="str">
        <f>IF(Q18="Northeast Region",10,IF(Q18="Southern Region",12,IF(Q18="Central Region",11,IF(Q18="Western Region",10,""))))</f>
        <v/>
      </c>
      <c r="R23" s="342" t="e">
        <f>'Setup &amp; Instructions'!L17</f>
        <v>#DIV/0!</v>
      </c>
      <c r="S23" s="343" t="e">
        <f>'Setup &amp; Instructions'!L31</f>
        <v>#DIV/0!</v>
      </c>
    </row>
    <row r="24" spans="1:19" x14ac:dyDescent="0.25">
      <c r="A24" s="75"/>
      <c r="B24" s="428"/>
      <c r="C24" s="429"/>
      <c r="D24" s="76"/>
      <c r="E24" s="77"/>
      <c r="F24" s="78"/>
      <c r="H24" s="171"/>
      <c r="I24" s="176"/>
      <c r="J24" s="172"/>
      <c r="K24" t="str">
        <f t="shared" si="0"/>
        <v/>
      </c>
      <c r="L24" t="str">
        <f t="shared" si="1"/>
        <v/>
      </c>
      <c r="M24" t="str">
        <f t="shared" si="2"/>
        <v/>
      </c>
    </row>
    <row r="25" spans="1:19" x14ac:dyDescent="0.25">
      <c r="A25" s="75"/>
      <c r="B25" s="428"/>
      <c r="C25" s="429"/>
      <c r="D25" s="76"/>
      <c r="E25" s="77"/>
      <c r="F25" s="78"/>
      <c r="H25" s="171"/>
      <c r="I25" s="176"/>
      <c r="J25" s="172"/>
      <c r="K25" t="str">
        <f t="shared" si="0"/>
        <v/>
      </c>
      <c r="L25" t="str">
        <f t="shared" si="1"/>
        <v/>
      </c>
      <c r="M25" t="str">
        <f t="shared" si="2"/>
        <v/>
      </c>
    </row>
    <row r="26" spans="1:19" x14ac:dyDescent="0.25">
      <c r="A26" s="75"/>
      <c r="B26" s="428"/>
      <c r="C26" s="429"/>
      <c r="D26" s="76"/>
      <c r="E26" s="77"/>
      <c r="F26" s="78"/>
      <c r="H26" s="171"/>
      <c r="I26" s="176"/>
      <c r="J26" s="172"/>
      <c r="K26" t="str">
        <f t="shared" si="0"/>
        <v/>
      </c>
      <c r="L26" t="str">
        <f t="shared" si="1"/>
        <v/>
      </c>
      <c r="M26" t="str">
        <f t="shared" si="2"/>
        <v/>
      </c>
    </row>
    <row r="27" spans="1:19" x14ac:dyDescent="0.25">
      <c r="A27" s="75"/>
      <c r="B27" s="428"/>
      <c r="C27" s="429"/>
      <c r="D27" s="76"/>
      <c r="E27" s="77"/>
      <c r="F27" s="78"/>
      <c r="H27" s="171"/>
      <c r="I27" s="176"/>
      <c r="J27" s="172"/>
      <c r="K27" t="str">
        <f t="shared" si="0"/>
        <v/>
      </c>
      <c r="L27" t="str">
        <f t="shared" si="1"/>
        <v/>
      </c>
      <c r="M27" t="str">
        <f t="shared" si="2"/>
        <v/>
      </c>
    </row>
    <row r="28" spans="1:19" x14ac:dyDescent="0.25">
      <c r="A28" s="75"/>
      <c r="B28" s="428"/>
      <c r="C28" s="429"/>
      <c r="D28" s="76"/>
      <c r="E28" s="77"/>
      <c r="F28" s="78"/>
      <c r="H28" s="171"/>
      <c r="I28" s="176"/>
      <c r="J28" s="172"/>
      <c r="K28" t="str">
        <f t="shared" si="0"/>
        <v/>
      </c>
      <c r="L28" t="str">
        <f t="shared" si="1"/>
        <v/>
      </c>
      <c r="M28" t="str">
        <f t="shared" si="2"/>
        <v/>
      </c>
    </row>
    <row r="29" spans="1:19" x14ac:dyDescent="0.25">
      <c r="A29" s="75"/>
      <c r="B29" s="428"/>
      <c r="C29" s="429"/>
      <c r="D29" s="76"/>
      <c r="E29" s="77"/>
      <c r="F29" s="78"/>
      <c r="H29" s="171"/>
      <c r="I29" s="176"/>
      <c r="J29" s="172"/>
      <c r="K29" t="str">
        <f t="shared" si="0"/>
        <v/>
      </c>
      <c r="L29" t="str">
        <f t="shared" si="1"/>
        <v/>
      </c>
      <c r="M29" t="str">
        <f t="shared" si="2"/>
        <v/>
      </c>
    </row>
    <row r="30" spans="1:19" x14ac:dyDescent="0.25">
      <c r="A30" s="75"/>
      <c r="B30" s="428"/>
      <c r="C30" s="429"/>
      <c r="D30" s="76"/>
      <c r="E30" s="77"/>
      <c r="F30" s="78"/>
      <c r="H30" s="171"/>
      <c r="I30" s="176"/>
      <c r="J30" s="172"/>
      <c r="K30" t="str">
        <f t="shared" si="0"/>
        <v/>
      </c>
      <c r="L30" t="str">
        <f t="shared" si="1"/>
        <v/>
      </c>
      <c r="M30" t="str">
        <f t="shared" si="2"/>
        <v/>
      </c>
    </row>
    <row r="31" spans="1:19" x14ac:dyDescent="0.25">
      <c r="A31" s="75"/>
      <c r="B31" s="428"/>
      <c r="C31" s="429"/>
      <c r="D31" s="76"/>
      <c r="E31" s="77"/>
      <c r="F31" s="78"/>
      <c r="H31" s="171"/>
      <c r="I31" s="176"/>
      <c r="J31" s="172"/>
      <c r="K31" t="str">
        <f t="shared" si="0"/>
        <v/>
      </c>
      <c r="L31" t="str">
        <f t="shared" si="1"/>
        <v/>
      </c>
      <c r="M31" t="str">
        <f t="shared" si="2"/>
        <v/>
      </c>
    </row>
    <row r="32" spans="1:19" x14ac:dyDescent="0.25">
      <c r="A32" s="75"/>
      <c r="B32" s="428"/>
      <c r="C32" s="429"/>
      <c r="D32" s="76"/>
      <c r="E32" s="77"/>
      <c r="F32" s="78"/>
      <c r="H32" s="171"/>
      <c r="I32" s="176"/>
      <c r="J32" s="172"/>
      <c r="K32" t="str">
        <f t="shared" si="0"/>
        <v/>
      </c>
      <c r="L32" t="str">
        <f t="shared" si="1"/>
        <v/>
      </c>
      <c r="M32" t="str">
        <f t="shared" si="2"/>
        <v/>
      </c>
    </row>
    <row r="33" spans="1:13" x14ac:dyDescent="0.25">
      <c r="A33" s="75"/>
      <c r="B33" s="428"/>
      <c r="C33" s="429"/>
      <c r="D33" s="76"/>
      <c r="E33" s="77"/>
      <c r="F33" s="78"/>
      <c r="H33" s="171"/>
      <c r="I33" s="176"/>
      <c r="J33" s="172"/>
      <c r="K33" t="str">
        <f t="shared" si="0"/>
        <v/>
      </c>
      <c r="L33" t="str">
        <f t="shared" si="1"/>
        <v/>
      </c>
      <c r="M33" t="str">
        <f t="shared" si="2"/>
        <v/>
      </c>
    </row>
    <row r="34" spans="1:13" x14ac:dyDescent="0.25">
      <c r="A34" s="75"/>
      <c r="B34" s="428"/>
      <c r="C34" s="429"/>
      <c r="D34" s="76"/>
      <c r="E34" s="77"/>
      <c r="F34" s="78"/>
      <c r="H34" s="171"/>
      <c r="I34" s="176"/>
      <c r="J34" s="172"/>
      <c r="K34" t="str">
        <f t="shared" si="0"/>
        <v/>
      </c>
      <c r="L34" t="str">
        <f t="shared" si="1"/>
        <v/>
      </c>
      <c r="M34" t="str">
        <f t="shared" si="2"/>
        <v/>
      </c>
    </row>
    <row r="35" spans="1:13" x14ac:dyDescent="0.25">
      <c r="A35" s="75"/>
      <c r="B35" s="428"/>
      <c r="C35" s="429"/>
      <c r="D35" s="76"/>
      <c r="E35" s="77"/>
      <c r="F35" s="78"/>
      <c r="H35" s="171"/>
      <c r="I35" s="176"/>
      <c r="J35" s="172"/>
      <c r="K35" t="str">
        <f t="shared" si="0"/>
        <v/>
      </c>
      <c r="L35" t="str">
        <f t="shared" si="1"/>
        <v/>
      </c>
      <c r="M35" t="str">
        <f t="shared" si="2"/>
        <v/>
      </c>
    </row>
    <row r="36" spans="1:13" x14ac:dyDescent="0.25">
      <c r="A36" s="75"/>
      <c r="B36" s="428"/>
      <c r="C36" s="429"/>
      <c r="D36" s="76"/>
      <c r="E36" s="77"/>
      <c r="F36" s="78"/>
      <c r="H36" s="171"/>
      <c r="I36" s="176"/>
      <c r="J36" s="172"/>
      <c r="K36" t="str">
        <f t="shared" si="0"/>
        <v/>
      </c>
      <c r="L36" t="str">
        <f t="shared" si="1"/>
        <v/>
      </c>
      <c r="M36" t="str">
        <f t="shared" si="2"/>
        <v/>
      </c>
    </row>
    <row r="37" spans="1:13" x14ac:dyDescent="0.25">
      <c r="A37" s="75"/>
      <c r="B37" s="428"/>
      <c r="C37" s="429"/>
      <c r="D37" s="76"/>
      <c r="E37" s="77"/>
      <c r="F37" s="78"/>
      <c r="H37" s="171"/>
      <c r="I37" s="176"/>
      <c r="J37" s="172"/>
      <c r="K37" t="str">
        <f t="shared" si="0"/>
        <v/>
      </c>
      <c r="L37" t="str">
        <f t="shared" si="1"/>
        <v/>
      </c>
      <c r="M37" t="str">
        <f t="shared" si="2"/>
        <v/>
      </c>
    </row>
    <row r="38" spans="1:13" x14ac:dyDescent="0.25">
      <c r="A38" s="75"/>
      <c r="B38" s="428"/>
      <c r="C38" s="429"/>
      <c r="D38" s="76"/>
      <c r="E38" s="77"/>
      <c r="F38" s="78"/>
      <c r="H38" s="171"/>
      <c r="I38" s="176"/>
      <c r="J38" s="172"/>
      <c r="K38" t="str">
        <f t="shared" si="0"/>
        <v/>
      </c>
      <c r="L38" t="str">
        <f t="shared" si="1"/>
        <v/>
      </c>
      <c r="M38" t="str">
        <f t="shared" si="2"/>
        <v/>
      </c>
    </row>
    <row r="39" spans="1:13" x14ac:dyDescent="0.25">
      <c r="A39" s="75"/>
      <c r="B39" s="428"/>
      <c r="C39" s="429"/>
      <c r="D39" s="76"/>
      <c r="E39" s="77"/>
      <c r="F39" s="78"/>
      <c r="H39" s="171"/>
      <c r="I39" s="176"/>
      <c r="J39" s="172"/>
      <c r="K39" t="str">
        <f t="shared" si="0"/>
        <v/>
      </c>
      <c r="L39" t="str">
        <f t="shared" si="1"/>
        <v/>
      </c>
      <c r="M39" t="str">
        <f t="shared" si="2"/>
        <v/>
      </c>
    </row>
    <row r="40" spans="1:13" x14ac:dyDescent="0.25">
      <c r="A40" s="75"/>
      <c r="B40" s="428"/>
      <c r="C40" s="429"/>
      <c r="D40" s="76"/>
      <c r="E40" s="77"/>
      <c r="F40" s="78"/>
      <c r="H40" s="171"/>
      <c r="I40" s="176"/>
      <c r="J40" s="172"/>
      <c r="K40" t="str">
        <f t="shared" si="0"/>
        <v/>
      </c>
      <c r="L40" t="str">
        <f t="shared" si="1"/>
        <v/>
      </c>
      <c r="M40" t="str">
        <f t="shared" si="2"/>
        <v/>
      </c>
    </row>
    <row r="41" spans="1:13" x14ac:dyDescent="0.25">
      <c r="A41" s="75"/>
      <c r="B41" s="428"/>
      <c r="C41" s="429"/>
      <c r="D41" s="76"/>
      <c r="E41" s="77"/>
      <c r="F41" s="78"/>
      <c r="H41" s="171"/>
      <c r="I41" s="176"/>
      <c r="J41" s="172"/>
      <c r="K41" t="str">
        <f t="shared" si="0"/>
        <v/>
      </c>
      <c r="L41" t="str">
        <f t="shared" si="1"/>
        <v/>
      </c>
      <c r="M41" t="str">
        <f t="shared" si="2"/>
        <v/>
      </c>
    </row>
    <row r="42" spans="1:13" x14ac:dyDescent="0.25">
      <c r="A42" s="75"/>
      <c r="B42" s="428"/>
      <c r="C42" s="429"/>
      <c r="D42" s="76"/>
      <c r="E42" s="77"/>
      <c r="F42" s="78"/>
      <c r="H42" s="171"/>
      <c r="I42" s="176"/>
      <c r="J42" s="172"/>
      <c r="K42" t="str">
        <f t="shared" si="0"/>
        <v/>
      </c>
      <c r="L42" t="str">
        <f t="shared" si="1"/>
        <v/>
      </c>
      <c r="M42" t="str">
        <f t="shared" si="2"/>
        <v/>
      </c>
    </row>
    <row r="43" spans="1:13" ht="15.75" thickBot="1" x14ac:dyDescent="0.3">
      <c r="A43" s="79"/>
      <c r="B43" s="430"/>
      <c r="C43" s="431"/>
      <c r="D43" s="80"/>
      <c r="E43" s="81"/>
      <c r="F43" s="82"/>
      <c r="H43" s="173"/>
      <c r="I43" s="177"/>
      <c r="J43" s="174"/>
      <c r="K43" t="str">
        <f t="shared" si="0"/>
        <v/>
      </c>
      <c r="L43" t="str">
        <f t="shared" si="1"/>
        <v/>
      </c>
      <c r="M43" t="str">
        <f t="shared" si="2"/>
        <v/>
      </c>
    </row>
  </sheetData>
  <sheetProtection selectLockedCells="1"/>
  <mergeCells count="55">
    <mergeCell ref="B40:C40"/>
    <mergeCell ref="B26:C26"/>
    <mergeCell ref="A15:C15"/>
    <mergeCell ref="D15:F15"/>
    <mergeCell ref="H15:J15"/>
    <mergeCell ref="B18:C18"/>
    <mergeCell ref="B19:C19"/>
    <mergeCell ref="B20:C20"/>
    <mergeCell ref="B21:C21"/>
    <mergeCell ref="B22:C22"/>
    <mergeCell ref="B23:C23"/>
    <mergeCell ref="B24:C24"/>
    <mergeCell ref="B25:C25"/>
    <mergeCell ref="B17:C17"/>
    <mergeCell ref="D16:D18"/>
    <mergeCell ref="E16:E18"/>
    <mergeCell ref="B41:C41"/>
    <mergeCell ref="B42:C42"/>
    <mergeCell ref="B43:C43"/>
    <mergeCell ref="B38:C38"/>
    <mergeCell ref="B27:C27"/>
    <mergeCell ref="B28:C28"/>
    <mergeCell ref="B29:C29"/>
    <mergeCell ref="B30:C30"/>
    <mergeCell ref="B31:C31"/>
    <mergeCell ref="B32:C32"/>
    <mergeCell ref="B33:C33"/>
    <mergeCell ref="B34:C34"/>
    <mergeCell ref="B35:C35"/>
    <mergeCell ref="B36:C36"/>
    <mergeCell ref="B37:C37"/>
    <mergeCell ref="B39:C39"/>
    <mergeCell ref="H8:J8"/>
    <mergeCell ref="A1:J1"/>
    <mergeCell ref="A2:J2"/>
    <mergeCell ref="A4:B5"/>
    <mergeCell ref="D4:F4"/>
    <mergeCell ref="H4:J4"/>
    <mergeCell ref="O1:S1"/>
    <mergeCell ref="O2:S2"/>
    <mergeCell ref="O4:O6"/>
    <mergeCell ref="P4:P6"/>
    <mergeCell ref="Q4:Q6"/>
    <mergeCell ref="R4:R6"/>
    <mergeCell ref="S4:S6"/>
    <mergeCell ref="O11:O13"/>
    <mergeCell ref="P11:P13"/>
    <mergeCell ref="Q11:Q13"/>
    <mergeCell ref="R11:R13"/>
    <mergeCell ref="S11:S13"/>
    <mergeCell ref="O18:O20"/>
    <mergeCell ref="P18:P20"/>
    <mergeCell ref="Q18:Q20"/>
    <mergeCell ref="R18:R20"/>
    <mergeCell ref="S18:S20"/>
  </mergeCells>
  <dataValidations count="2">
    <dataValidation type="whole" operator="greaterThanOrEqual" allowBlank="1" showInputMessage="1" showErrorMessage="1" error="Must be whole number" sqref="D19:F43 J19:J43" xr:uid="{00000000-0002-0000-0900-000000000000}">
      <formula1>0</formula1>
    </dataValidation>
    <dataValidation type="list" allowBlank="1" showErrorMessage="1" errorTitle="Unit Type Required" error="Must be pack, troop, team, crew, or ship" promptTitle="Unit Type" prompt="Pack_x000a_Troop_x000a_Team_x000a_Crew_x000a_Ship_x000a_Post" sqref="H19:H43" xr:uid="{00000000-0002-0000-0900-000001000000}">
      <formula1>$A$13:$F$13</formula1>
    </dataValidation>
  </dataValidations>
  <printOptions verticalCentered="1"/>
  <pageMargins left="0.65" right="0.65" top="0.75" bottom="0.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C1F113EA4E67438692FB81A3AE9CF6" ma:contentTypeVersion="15" ma:contentTypeDescription="Create a new document." ma:contentTypeScope="" ma:versionID="a0c8f768c664e3f2cf0d192b5d22073d">
  <xsd:schema xmlns:xsd="http://www.w3.org/2001/XMLSchema" xmlns:xs="http://www.w3.org/2001/XMLSchema" xmlns:p="http://schemas.microsoft.com/office/2006/metadata/properties" xmlns:ns2="911a49ca-6d21-4797-91b3-6e1dbd71a96c" xmlns:ns3="13430d64-c460-483e-9ebb-4c56e90d3c06" targetNamespace="http://schemas.microsoft.com/office/2006/metadata/properties" ma:root="true" ma:fieldsID="d3530d1c17fac2df157410303eadeae1" ns2:_="" ns3:_="">
    <xsd:import namespace="911a49ca-6d21-4797-91b3-6e1dbd71a96c"/>
    <xsd:import namespace="13430d64-c460-483e-9ebb-4c56e90d3c0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3:SharedWithUsers" minOccurs="0"/>
                <xsd:element ref="ns3:SharedWithDetail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1a49ca-6d21-4797-91b3-6e1dbd71a9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879308d4-bde5-4dca-adcb-0162404f863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3430d64-c460-483e-9ebb-4c56e90d3c0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6ee6643-a4e0-4976-85cf-f76d7c6b7476}" ma:internalName="TaxCatchAll" ma:showField="CatchAllData" ma:web="13430d64-c460-483e-9ebb-4c56e90d3c0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0127C2-9DC7-47BA-AC55-CC917FD32318}"/>
</file>

<file path=customXml/itemProps2.xml><?xml version="1.0" encoding="utf-8"?>
<ds:datastoreItem xmlns:ds="http://schemas.openxmlformats.org/officeDocument/2006/customXml" ds:itemID="{62A225DB-339E-4DBF-92D1-01145131D7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4</vt:i4>
      </vt:variant>
    </vt:vector>
  </HeadingPairs>
  <TitlesOfParts>
    <vt:vector size="26" baseType="lpstr">
      <vt:lpstr>Planning Steps</vt:lpstr>
      <vt:lpstr>Setup &amp; Instructions</vt:lpstr>
      <vt:lpstr>Zone 1</vt:lpstr>
      <vt:lpstr>Zone 2</vt:lpstr>
      <vt:lpstr>Zone 3</vt:lpstr>
      <vt:lpstr>Zone 4</vt:lpstr>
      <vt:lpstr>Zone 5</vt:lpstr>
      <vt:lpstr>Zone 6</vt:lpstr>
      <vt:lpstr>Zone 7</vt:lpstr>
      <vt:lpstr>Zone 8</vt:lpstr>
      <vt:lpstr>Zone 9</vt:lpstr>
      <vt:lpstr>Zone 10</vt:lpstr>
      <vt:lpstr>Zone 11</vt:lpstr>
      <vt:lpstr>Zone 12</vt:lpstr>
      <vt:lpstr>District Totals</vt:lpstr>
      <vt:lpstr>Monthly Membership Projection</vt:lpstr>
      <vt:lpstr>Monthly Unit Projection</vt:lpstr>
      <vt:lpstr>Renewal Rate - Low Point</vt:lpstr>
      <vt:lpstr>New Units</vt:lpstr>
      <vt:lpstr>Trend Planning Charts</vt:lpstr>
      <vt:lpstr>Other factors</vt:lpstr>
      <vt:lpstr>Sheet7</vt:lpstr>
      <vt:lpstr>DistrictName</vt:lpstr>
      <vt:lpstr>'Monthly Membership Projection'!Print_Area</vt:lpstr>
      <vt:lpstr>'Monthly Unit Projection'!Print_Area</vt:lpstr>
      <vt:lpstr>'Renewal Rate - Low Point'!Print_Area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Rand</dc:creator>
  <cp:lastModifiedBy>Otto Goedhart</cp:lastModifiedBy>
  <cp:lastPrinted>2017-10-26T15:58:11Z</cp:lastPrinted>
  <dcterms:created xsi:type="dcterms:W3CDTF">2016-10-02T02:55:51Z</dcterms:created>
  <dcterms:modified xsi:type="dcterms:W3CDTF">2023-11-29T17:36:41Z</dcterms:modified>
</cp:coreProperties>
</file>